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Akce\2023\Hořovice\VŘ\"/>
    </mc:Choice>
  </mc:AlternateContent>
  <bookViews>
    <workbookView xWindow="0" yWindow="0" windowWidth="0" windowHeight="0"/>
  </bookViews>
  <sheets>
    <sheet name="Rekapitulace stavby" sheetId="1" r:id="rId1"/>
    <sheet name="222531 - Rekonstrukce roz..." sheetId="2" r:id="rId2"/>
    <sheet name="222532-1a - Stavební část..." sheetId="3" r:id="rId3"/>
    <sheet name="222532-1b - Stavební část..." sheetId="4" r:id="rId4"/>
    <sheet name="222532-2a - Technologie P..." sheetId="5" r:id="rId5"/>
    <sheet name="222532-2b - Technologie P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'222531 - Rekonstrukce roz...'!$C$78:$K$130</definedName>
    <definedName name="_xlnm.Print_Area" localSheetId="1">'222531 - Rekonstrukce roz...'!$C$4:$J$37,'222531 - Rekonstrukce roz...'!$C$43:$J$62,'222531 - Rekonstrukce roz...'!$C$68:$K$130</definedName>
    <definedName name="_xlnm.Print_Titles" localSheetId="1">'222531 - Rekonstrukce roz...'!$78:$78</definedName>
    <definedName name="_xlnm._FilterDatabase" localSheetId="2" hidden="1">'222532-1a - Stavební část...'!$C$92:$K$623</definedName>
    <definedName name="_xlnm.Print_Area" localSheetId="2">'222532-1a - Stavební část...'!$C$4:$J$39,'222532-1a - Stavební část...'!$C$45:$J$74,'222532-1a - Stavební část...'!$C$80:$K$623</definedName>
    <definedName name="_xlnm.Print_Titles" localSheetId="2">'222532-1a - Stavební část...'!$92:$92</definedName>
    <definedName name="_xlnm._FilterDatabase" localSheetId="3" hidden="1">'222532-1b - Stavební část...'!$C$92:$K$584</definedName>
    <definedName name="_xlnm.Print_Area" localSheetId="3">'222532-1b - Stavební část...'!$C$4:$J$39,'222532-1b - Stavební část...'!$C$45:$J$74,'222532-1b - Stavební část...'!$C$80:$K$584</definedName>
    <definedName name="_xlnm.Print_Titles" localSheetId="3">'222532-1b - Stavební část...'!$92:$92</definedName>
    <definedName name="_xlnm._FilterDatabase" localSheetId="4" hidden="1">'222532-2a - Technologie P...'!$C$89:$K$171</definedName>
    <definedName name="_xlnm.Print_Area" localSheetId="4">'222532-2a - Technologie P...'!$C$4:$J$39,'222532-2a - Technologie P...'!$C$45:$J$71,'222532-2a - Technologie P...'!$C$77:$K$171</definedName>
    <definedName name="_xlnm.Print_Titles" localSheetId="4">'222532-2a - Technologie P...'!$89:$89</definedName>
    <definedName name="_xlnm._FilterDatabase" localSheetId="5" hidden="1">'222532-2b - Technologie P...'!$C$92:$K$198</definedName>
    <definedName name="_xlnm.Print_Area" localSheetId="5">'222532-2b - Technologie P...'!$C$4:$J$39,'222532-2b - Technologie P...'!$C$45:$J$74,'222532-2b - Technologie P...'!$C$80:$K$198</definedName>
    <definedName name="_xlnm.Print_Titles" localSheetId="5">'222532-2b - Technologie P...'!$92:$92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55"/>
  <c r="J17"/>
  <c r="J12"/>
  <c r="J87"/>
  <c r="E7"/>
  <c r="E83"/>
  <c i="5" r="J37"/>
  <c r="J36"/>
  <c i="1" r="AY58"/>
  <c i="5" r="J35"/>
  <c i="1" r="AX58"/>
  <c i="5"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4" r="J37"/>
  <c r="J36"/>
  <c i="1" r="AY57"/>
  <c i="4" r="J35"/>
  <c i="1" r="AX57"/>
  <c i="4" r="BI583"/>
  <c r="BH583"/>
  <c r="BG583"/>
  <c r="BF583"/>
  <c r="T583"/>
  <c r="R583"/>
  <c r="P583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2"/>
  <c r="BH572"/>
  <c r="BG572"/>
  <c r="BF572"/>
  <c r="T572"/>
  <c r="T571"/>
  <c r="R572"/>
  <c r="R571"/>
  <c r="P572"/>
  <c r="P571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55"/>
  <c r="BH555"/>
  <c r="BG555"/>
  <c r="BF555"/>
  <c r="T555"/>
  <c r="T554"/>
  <c r="R555"/>
  <c r="R554"/>
  <c r="P555"/>
  <c r="P554"/>
  <c r="BI552"/>
  <c r="BH552"/>
  <c r="BG552"/>
  <c r="BF552"/>
  <c r="T552"/>
  <c r="R552"/>
  <c r="P552"/>
  <c r="BI549"/>
  <c r="BH549"/>
  <c r="BG549"/>
  <c r="BF549"/>
  <c r="T549"/>
  <c r="R549"/>
  <c r="P549"/>
  <c r="BI542"/>
  <c r="BH542"/>
  <c r="BG542"/>
  <c r="BF542"/>
  <c r="T542"/>
  <c r="R542"/>
  <c r="P542"/>
  <c r="BI538"/>
  <c r="BH538"/>
  <c r="BG538"/>
  <c r="BF538"/>
  <c r="T538"/>
  <c r="R538"/>
  <c r="P538"/>
  <c r="BI531"/>
  <c r="BH531"/>
  <c r="BG531"/>
  <c r="BF531"/>
  <c r="T531"/>
  <c r="R531"/>
  <c r="P531"/>
  <c r="BI530"/>
  <c r="BH530"/>
  <c r="BG530"/>
  <c r="BF530"/>
  <c r="T530"/>
  <c r="R530"/>
  <c r="P530"/>
  <c r="BI528"/>
  <c r="BH528"/>
  <c r="BG528"/>
  <c r="BF528"/>
  <c r="T528"/>
  <c r="R528"/>
  <c r="P528"/>
  <c r="BI525"/>
  <c r="BH525"/>
  <c r="BG525"/>
  <c r="BF525"/>
  <c r="T525"/>
  <c r="R525"/>
  <c r="P525"/>
  <c r="BI523"/>
  <c r="BH523"/>
  <c r="BG523"/>
  <c r="BF523"/>
  <c r="T523"/>
  <c r="R523"/>
  <c r="P523"/>
  <c r="BI520"/>
  <c r="BH520"/>
  <c r="BG520"/>
  <c r="BF520"/>
  <c r="T520"/>
  <c r="R520"/>
  <c r="P520"/>
  <c r="BI518"/>
  <c r="BH518"/>
  <c r="BG518"/>
  <c r="BF518"/>
  <c r="T518"/>
  <c r="R518"/>
  <c r="P518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5"/>
  <c r="BH495"/>
  <c r="BG495"/>
  <c r="BF495"/>
  <c r="T495"/>
  <c r="R495"/>
  <c r="P495"/>
  <c r="BI492"/>
  <c r="BH492"/>
  <c r="BG492"/>
  <c r="BF492"/>
  <c r="T492"/>
  <c r="R492"/>
  <c r="P492"/>
  <c r="BI487"/>
  <c r="BH487"/>
  <c r="BG487"/>
  <c r="BF487"/>
  <c r="T487"/>
  <c r="R487"/>
  <c r="P487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6"/>
  <c r="BH466"/>
  <c r="BG466"/>
  <c r="BF466"/>
  <c r="T466"/>
  <c r="R466"/>
  <c r="P466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7"/>
  <c r="BH447"/>
  <c r="BG447"/>
  <c r="BF447"/>
  <c r="T447"/>
  <c r="R447"/>
  <c r="P447"/>
  <c r="BI446"/>
  <c r="BH446"/>
  <c r="BG446"/>
  <c r="BF446"/>
  <c r="T446"/>
  <c r="R446"/>
  <c r="P446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26"/>
  <c r="BH426"/>
  <c r="BG426"/>
  <c r="BF426"/>
  <c r="T426"/>
  <c r="R426"/>
  <c r="P426"/>
  <c r="BI421"/>
  <c r="BH421"/>
  <c r="BG421"/>
  <c r="BF421"/>
  <c r="T421"/>
  <c r="R421"/>
  <c r="P421"/>
  <c r="BI419"/>
  <c r="BH419"/>
  <c r="BG419"/>
  <c r="BF419"/>
  <c r="T419"/>
  <c r="R419"/>
  <c r="P419"/>
  <c r="BI401"/>
  <c r="BH401"/>
  <c r="BG401"/>
  <c r="BF401"/>
  <c r="T401"/>
  <c r="R401"/>
  <c r="P401"/>
  <c r="BI395"/>
  <c r="BH395"/>
  <c r="BG395"/>
  <c r="BF395"/>
  <c r="T395"/>
  <c r="R395"/>
  <c r="P395"/>
  <c r="BI385"/>
  <c r="BH385"/>
  <c r="BG385"/>
  <c r="BF385"/>
  <c r="T385"/>
  <c r="R385"/>
  <c r="P385"/>
  <c r="BI375"/>
  <c r="BH375"/>
  <c r="BG375"/>
  <c r="BF375"/>
  <c r="T375"/>
  <c r="R375"/>
  <c r="P375"/>
  <c r="BI368"/>
  <c r="BH368"/>
  <c r="BG368"/>
  <c r="BF368"/>
  <c r="T368"/>
  <c r="R368"/>
  <c r="P368"/>
  <c r="BI366"/>
  <c r="BH366"/>
  <c r="BG366"/>
  <c r="BF366"/>
  <c r="T366"/>
  <c r="R366"/>
  <c r="P366"/>
  <c r="BI361"/>
  <c r="BH361"/>
  <c r="BG361"/>
  <c r="BF361"/>
  <c r="T361"/>
  <c r="R361"/>
  <c r="P361"/>
  <c r="BI350"/>
  <c r="BH350"/>
  <c r="BG350"/>
  <c r="BF350"/>
  <c r="T350"/>
  <c r="R350"/>
  <c r="P350"/>
  <c r="BI344"/>
  <c r="BH344"/>
  <c r="BG344"/>
  <c r="BF344"/>
  <c r="T344"/>
  <c r="R344"/>
  <c r="P344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278"/>
  <c r="BH278"/>
  <c r="BG278"/>
  <c r="BF278"/>
  <c r="T278"/>
  <c r="R278"/>
  <c r="P278"/>
  <c r="BI268"/>
  <c r="BH268"/>
  <c r="BG268"/>
  <c r="BF268"/>
  <c r="T268"/>
  <c r="R268"/>
  <c r="P268"/>
  <c r="BI261"/>
  <c r="BH261"/>
  <c r="BG261"/>
  <c r="BF261"/>
  <c r="T261"/>
  <c r="R261"/>
  <c r="P261"/>
  <c r="BI259"/>
  <c r="BH259"/>
  <c r="BG259"/>
  <c r="BF259"/>
  <c r="T259"/>
  <c r="R259"/>
  <c r="P259"/>
  <c r="BI253"/>
  <c r="BH253"/>
  <c r="BG253"/>
  <c r="BF253"/>
  <c r="T253"/>
  <c r="R253"/>
  <c r="P253"/>
  <c r="BI245"/>
  <c r="BH245"/>
  <c r="BG245"/>
  <c r="BF245"/>
  <c r="T245"/>
  <c r="R245"/>
  <c r="P245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86"/>
  <c r="BH186"/>
  <c r="BG186"/>
  <c r="BF186"/>
  <c r="T186"/>
  <c r="R186"/>
  <c r="P186"/>
  <c r="BI156"/>
  <c r="BH156"/>
  <c r="BG156"/>
  <c r="BF156"/>
  <c r="T156"/>
  <c r="R156"/>
  <c r="P156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24"/>
  <c r="BH124"/>
  <c r="BG124"/>
  <c r="BF124"/>
  <c r="T124"/>
  <c r="R124"/>
  <c r="P124"/>
  <c r="BI106"/>
  <c r="BH106"/>
  <c r="BG106"/>
  <c r="BF106"/>
  <c r="T106"/>
  <c r="R106"/>
  <c r="P106"/>
  <c r="BI105"/>
  <c r="BH105"/>
  <c r="BG105"/>
  <c r="BF105"/>
  <c r="T105"/>
  <c r="R105"/>
  <c r="P105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55"/>
  <c r="J17"/>
  <c r="J12"/>
  <c r="J87"/>
  <c r="E7"/>
  <c r="E83"/>
  <c i="3" r="J37"/>
  <c r="J36"/>
  <c i="1" r="AY56"/>
  <c i="3" r="J35"/>
  <c i="1" r="AX56"/>
  <c i="3" r="BI622"/>
  <c r="BH622"/>
  <c r="BG622"/>
  <c r="BF622"/>
  <c r="T622"/>
  <c r="R622"/>
  <c r="P622"/>
  <c r="BI621"/>
  <c r="BH621"/>
  <c r="BG621"/>
  <c r="BF621"/>
  <c r="T621"/>
  <c r="R621"/>
  <c r="P621"/>
  <c r="BI619"/>
  <c r="BH619"/>
  <c r="BG619"/>
  <c r="BF619"/>
  <c r="T619"/>
  <c r="R619"/>
  <c r="P619"/>
  <c r="BI618"/>
  <c r="BH618"/>
  <c r="BG618"/>
  <c r="BF618"/>
  <c r="T618"/>
  <c r="R618"/>
  <c r="P618"/>
  <c r="BI616"/>
  <c r="BH616"/>
  <c r="BG616"/>
  <c r="BF616"/>
  <c r="T616"/>
  <c r="R616"/>
  <c r="P616"/>
  <c r="BI612"/>
  <c r="BH612"/>
  <c r="BG612"/>
  <c r="BF612"/>
  <c r="T612"/>
  <c r="T611"/>
  <c r="R612"/>
  <c r="R611"/>
  <c r="P612"/>
  <c r="P611"/>
  <c r="BI607"/>
  <c r="BH607"/>
  <c r="BG607"/>
  <c r="BF607"/>
  <c r="T607"/>
  <c r="R607"/>
  <c r="P607"/>
  <c r="BI598"/>
  <c r="BH598"/>
  <c r="BG598"/>
  <c r="BF598"/>
  <c r="T598"/>
  <c r="R598"/>
  <c r="P598"/>
  <c r="BI595"/>
  <c r="BH595"/>
  <c r="BG595"/>
  <c r="BF595"/>
  <c r="T595"/>
  <c r="R595"/>
  <c r="P595"/>
  <c r="BI586"/>
  <c r="BH586"/>
  <c r="BG586"/>
  <c r="BF586"/>
  <c r="T586"/>
  <c r="T585"/>
  <c r="R586"/>
  <c r="R585"/>
  <c r="P586"/>
  <c r="P585"/>
  <c r="BI583"/>
  <c r="BH583"/>
  <c r="BG583"/>
  <c r="BF583"/>
  <c r="T583"/>
  <c r="R583"/>
  <c r="P583"/>
  <c r="BI579"/>
  <c r="BH579"/>
  <c r="BG579"/>
  <c r="BF579"/>
  <c r="T579"/>
  <c r="R579"/>
  <c r="P579"/>
  <c r="BI574"/>
  <c r="BH574"/>
  <c r="BG574"/>
  <c r="BF574"/>
  <c r="T574"/>
  <c r="R574"/>
  <c r="P574"/>
  <c r="BI570"/>
  <c r="BH570"/>
  <c r="BG570"/>
  <c r="BF570"/>
  <c r="T570"/>
  <c r="R570"/>
  <c r="P570"/>
  <c r="BI567"/>
  <c r="BH567"/>
  <c r="BG567"/>
  <c r="BF567"/>
  <c r="T567"/>
  <c r="R567"/>
  <c r="P567"/>
  <c r="BI553"/>
  <c r="BH553"/>
  <c r="BG553"/>
  <c r="BF553"/>
  <c r="T553"/>
  <c r="R553"/>
  <c r="P553"/>
  <c r="BI536"/>
  <c r="BH536"/>
  <c r="BG536"/>
  <c r="BF536"/>
  <c r="T536"/>
  <c r="R536"/>
  <c r="P536"/>
  <c r="BI535"/>
  <c r="BH535"/>
  <c r="BG535"/>
  <c r="BF535"/>
  <c r="T535"/>
  <c r="R535"/>
  <c r="P535"/>
  <c r="BI533"/>
  <c r="BH533"/>
  <c r="BG533"/>
  <c r="BF533"/>
  <c r="T533"/>
  <c r="R533"/>
  <c r="P533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8"/>
  <c r="BH498"/>
  <c r="BG498"/>
  <c r="BF498"/>
  <c r="T498"/>
  <c r="R498"/>
  <c r="P498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1"/>
  <c r="BH461"/>
  <c r="BG461"/>
  <c r="BF461"/>
  <c r="T461"/>
  <c r="R461"/>
  <c r="P461"/>
  <c r="BI456"/>
  <c r="BH456"/>
  <c r="BG456"/>
  <c r="BF456"/>
  <c r="T456"/>
  <c r="R456"/>
  <c r="P456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6"/>
  <c r="BH446"/>
  <c r="BG446"/>
  <c r="BF446"/>
  <c r="T446"/>
  <c r="R446"/>
  <c r="P446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2"/>
  <c r="BH422"/>
  <c r="BG422"/>
  <c r="BF422"/>
  <c r="T422"/>
  <c r="R422"/>
  <c r="P422"/>
  <c r="BI417"/>
  <c r="BH417"/>
  <c r="BG417"/>
  <c r="BF417"/>
  <c r="T417"/>
  <c r="R417"/>
  <c r="P417"/>
  <c r="BI415"/>
  <c r="BH415"/>
  <c r="BG415"/>
  <c r="BF415"/>
  <c r="T415"/>
  <c r="R415"/>
  <c r="P415"/>
  <c r="BI409"/>
  <c r="BH409"/>
  <c r="BG409"/>
  <c r="BF409"/>
  <c r="T409"/>
  <c r="R409"/>
  <c r="P409"/>
  <c r="BI398"/>
  <c r="BH398"/>
  <c r="BG398"/>
  <c r="BF398"/>
  <c r="T398"/>
  <c r="R398"/>
  <c r="P398"/>
  <c r="BI382"/>
  <c r="BH382"/>
  <c r="BG382"/>
  <c r="BF382"/>
  <c r="T382"/>
  <c r="R382"/>
  <c r="P382"/>
  <c r="BI375"/>
  <c r="BH375"/>
  <c r="BG375"/>
  <c r="BF375"/>
  <c r="T375"/>
  <c r="R375"/>
  <c r="P375"/>
  <c r="BI367"/>
  <c r="BH367"/>
  <c r="BG367"/>
  <c r="BF367"/>
  <c r="T367"/>
  <c r="R367"/>
  <c r="P367"/>
  <c r="BI365"/>
  <c r="BH365"/>
  <c r="BG365"/>
  <c r="BF365"/>
  <c r="T365"/>
  <c r="R365"/>
  <c r="P365"/>
  <c r="BI356"/>
  <c r="BH356"/>
  <c r="BG356"/>
  <c r="BF356"/>
  <c r="T356"/>
  <c r="R356"/>
  <c r="P356"/>
  <c r="BI337"/>
  <c r="BH337"/>
  <c r="BG337"/>
  <c r="BF337"/>
  <c r="T337"/>
  <c r="R337"/>
  <c r="P337"/>
  <c r="BI334"/>
  <c r="BH334"/>
  <c r="BG334"/>
  <c r="BF334"/>
  <c r="T334"/>
  <c r="R334"/>
  <c r="P334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295"/>
  <c r="BH295"/>
  <c r="BG295"/>
  <c r="BF295"/>
  <c r="T295"/>
  <c r="R295"/>
  <c r="P295"/>
  <c r="BI292"/>
  <c r="BH292"/>
  <c r="BG292"/>
  <c r="BF292"/>
  <c r="T292"/>
  <c r="R292"/>
  <c r="P292"/>
  <c r="BI258"/>
  <c r="BH258"/>
  <c r="BG258"/>
  <c r="BF258"/>
  <c r="T258"/>
  <c r="R258"/>
  <c r="P258"/>
  <c r="BI249"/>
  <c r="BH249"/>
  <c r="BG249"/>
  <c r="BF249"/>
  <c r="T249"/>
  <c r="R249"/>
  <c r="P249"/>
  <c r="BI247"/>
  <c r="BH247"/>
  <c r="BG247"/>
  <c r="BF247"/>
  <c r="T247"/>
  <c r="R247"/>
  <c r="P247"/>
  <c r="BI241"/>
  <c r="BH241"/>
  <c r="BG241"/>
  <c r="BF241"/>
  <c r="T241"/>
  <c r="R241"/>
  <c r="P241"/>
  <c r="BI239"/>
  <c r="BH239"/>
  <c r="BG239"/>
  <c r="BF239"/>
  <c r="T239"/>
  <c r="R239"/>
  <c r="P239"/>
  <c r="BI234"/>
  <c r="BH234"/>
  <c r="BG234"/>
  <c r="BF234"/>
  <c r="T234"/>
  <c r="R234"/>
  <c r="P234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191"/>
  <c r="BH191"/>
  <c r="BG191"/>
  <c r="BF191"/>
  <c r="T191"/>
  <c r="R191"/>
  <c r="P191"/>
  <c r="BI188"/>
  <c r="BH188"/>
  <c r="BG188"/>
  <c r="BF188"/>
  <c r="T188"/>
  <c r="R188"/>
  <c r="P188"/>
  <c r="BI176"/>
  <c r="BH176"/>
  <c r="BG176"/>
  <c r="BF176"/>
  <c r="T176"/>
  <c r="R176"/>
  <c r="P176"/>
  <c r="BI174"/>
  <c r="BH174"/>
  <c r="BG174"/>
  <c r="BF174"/>
  <c r="T174"/>
  <c r="R174"/>
  <c r="P174"/>
  <c r="BI128"/>
  <c r="BH128"/>
  <c r="BG128"/>
  <c r="BF128"/>
  <c r="T128"/>
  <c r="R128"/>
  <c r="P128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03"/>
  <c r="BH103"/>
  <c r="BG103"/>
  <c r="BF103"/>
  <c r="T103"/>
  <c r="R103"/>
  <c r="P103"/>
  <c r="BI102"/>
  <c r="BH102"/>
  <c r="BG102"/>
  <c r="BF102"/>
  <c r="T102"/>
  <c r="R102"/>
  <c r="P102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2" r="J35"/>
  <c r="J34"/>
  <c i="1" r="AY55"/>
  <c i="2" r="J33"/>
  <c i="1" r="AX55"/>
  <c i="2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6"/>
  <c r="J75"/>
  <c r="F75"/>
  <c r="F73"/>
  <c r="E71"/>
  <c r="J51"/>
  <c r="J50"/>
  <c r="F50"/>
  <c r="F48"/>
  <c r="E46"/>
  <c r="J16"/>
  <c r="E16"/>
  <c r="F76"/>
  <c r="J15"/>
  <c r="J10"/>
  <c r="J73"/>
  <c i="1" r="L50"/>
  <c r="AM50"/>
  <c r="AM49"/>
  <c r="L49"/>
  <c r="AM47"/>
  <c r="L47"/>
  <c r="L45"/>
  <c r="L44"/>
  <c i="2" r="J111"/>
  <c r="BK86"/>
  <c i="3" r="J96"/>
  <c r="BK325"/>
  <c r="BK474"/>
  <c r="J174"/>
  <c i="4" r="J470"/>
  <c r="BK314"/>
  <c r="BK549"/>
  <c r="J259"/>
  <c i="5" r="BK115"/>
  <c r="J108"/>
  <c i="6" r="BK137"/>
  <c r="BK100"/>
  <c i="3" r="J247"/>
  <c r="J122"/>
  <c r="BK618"/>
  <c i="4" r="J572"/>
  <c r="BK330"/>
  <c r="J426"/>
  <c i="5" r="J106"/>
  <c i="6" r="BK117"/>
  <c r="BK159"/>
  <c i="3" r="BK598"/>
  <c r="J398"/>
  <c r="J328"/>
  <c r="BK375"/>
  <c r="BK295"/>
  <c r="J514"/>
  <c i="4" r="J499"/>
  <c r="J124"/>
  <c r="J472"/>
  <c i="5" r="BK129"/>
  <c i="6" r="J100"/>
  <c r="BK141"/>
  <c r="BK146"/>
  <c i="3" r="J222"/>
  <c r="BK440"/>
  <c r="J553"/>
  <c r="BK528"/>
  <c i="4" r="BK492"/>
  <c r="J484"/>
  <c r="BK552"/>
  <c r="J580"/>
  <c r="J186"/>
  <c i="5" r="BK124"/>
  <c r="BK109"/>
  <c r="BK151"/>
  <c i="6" r="BK131"/>
  <c r="J151"/>
  <c i="2" r="J127"/>
  <c r="J96"/>
  <c i="3" r="BK526"/>
  <c r="J509"/>
  <c r="BK428"/>
  <c r="J434"/>
  <c r="BK409"/>
  <c r="BK586"/>
  <c i="4" r="J506"/>
  <c r="BK235"/>
  <c r="BK555"/>
  <c r="J492"/>
  <c i="5" r="J117"/>
  <c i="6" r="J106"/>
  <c r="J155"/>
  <c r="BK98"/>
  <c i="2" r="BK104"/>
  <c i="3" r="J443"/>
  <c r="J505"/>
  <c r="J176"/>
  <c r="BK438"/>
  <c r="J367"/>
  <c i="4" r="BK454"/>
  <c r="J235"/>
  <c r="J395"/>
  <c i="5" r="J151"/>
  <c r="BK159"/>
  <c i="6" r="J181"/>
  <c r="BK183"/>
  <c i="2" r="J125"/>
  <c i="3" r="BK448"/>
  <c r="BK498"/>
  <c r="J528"/>
  <c r="J519"/>
  <c i="4" r="J325"/>
  <c r="BK499"/>
  <c i="5" r="BK145"/>
  <c r="J107"/>
  <c i="6" r="J191"/>
  <c r="J113"/>
  <c i="2" r="J98"/>
  <c i="3" r="J517"/>
  <c r="BK521"/>
  <c r="J318"/>
  <c i="4" r="J447"/>
  <c r="J437"/>
  <c r="BK453"/>
  <c r="J314"/>
  <c i="5" r="J164"/>
  <c i="6" r="J188"/>
  <c r="BK188"/>
  <c i="3" r="BK316"/>
  <c r="J570"/>
  <c r="J320"/>
  <c i="4" r="BK479"/>
  <c r="BK259"/>
  <c r="BK449"/>
  <c r="BK328"/>
  <c i="5" r="J129"/>
  <c i="6" r="BK151"/>
  <c r="BK96"/>
  <c i="2" r="BK96"/>
  <c i="3" r="J441"/>
  <c r="J430"/>
  <c r="BK417"/>
  <c i="4" r="J446"/>
  <c r="J458"/>
  <c r="BK426"/>
  <c r="J375"/>
  <c r="J145"/>
  <c i="5" r="BK100"/>
  <c i="6" r="BK176"/>
  <c r="J179"/>
  <c i="2" r="J86"/>
  <c i="3" r="BK579"/>
  <c r="J535"/>
  <c i="4" r="BK156"/>
  <c r="BK395"/>
  <c r="BK232"/>
  <c r="BK568"/>
  <c r="J312"/>
  <c i="5" r="BK107"/>
  <c i="6" r="BK116"/>
  <c r="BK186"/>
  <c r="BK122"/>
  <c i="2" r="J102"/>
  <c i="3" r="J239"/>
  <c r="BK567"/>
  <c r="J616"/>
  <c r="J461"/>
  <c r="BK310"/>
  <c i="4" r="J232"/>
  <c r="J368"/>
  <c r="J520"/>
  <c r="BK361"/>
  <c i="5" r="BK120"/>
  <c r="J152"/>
  <c r="J131"/>
  <c i="6" r="BK110"/>
  <c r="J105"/>
  <c i="2" r="J113"/>
  <c i="3" r="BK367"/>
  <c r="BK96"/>
  <c r="BK320"/>
  <c r="J234"/>
  <c r="J295"/>
  <c r="J472"/>
  <c i="4" r="J366"/>
  <c r="BK446"/>
  <c r="BK461"/>
  <c r="J321"/>
  <c i="5" r="BK97"/>
  <c i="6" r="J186"/>
  <c r="BK105"/>
  <c r="J119"/>
  <c i="2" r="J115"/>
  <c r="J94"/>
  <c i="3" r="BK517"/>
  <c r="BK103"/>
  <c r="BK365"/>
  <c i="4" r="J504"/>
  <c r="J453"/>
  <c r="BK576"/>
  <c r="J328"/>
  <c i="5" r="J100"/>
  <c r="BK168"/>
  <c i="6" r="J141"/>
  <c r="J184"/>
  <c i="2" r="BK127"/>
  <c r="J92"/>
  <c i="3" r="BK430"/>
  <c r="BK570"/>
  <c r="J621"/>
  <c i="4" r="J582"/>
  <c r="J474"/>
  <c r="J531"/>
  <c r="BK368"/>
  <c i="5" r="BK103"/>
  <c i="6" r="BK185"/>
  <c r="J148"/>
  <c i="3" r="J409"/>
  <c r="J445"/>
  <c r="BK616"/>
  <c i="4" r="BK451"/>
  <c r="J96"/>
  <c r="BK458"/>
  <c r="J515"/>
  <c i="5" r="BK158"/>
  <c i="6" r="J195"/>
  <c r="BK106"/>
  <c r="J146"/>
  <c i="3" r="BK574"/>
  <c r="BK328"/>
  <c r="BK113"/>
  <c r="BK472"/>
  <c r="BK507"/>
  <c r="J375"/>
  <c i="4" r="J143"/>
  <c r="J466"/>
  <c r="BK450"/>
  <c i="5" r="BK154"/>
  <c r="J137"/>
  <c r="J135"/>
  <c i="6" r="BK124"/>
  <c r="J98"/>
  <c r="BK163"/>
  <c i="3" r="BK128"/>
  <c r="J292"/>
  <c r="J448"/>
  <c r="J619"/>
  <c r="BK234"/>
  <c i="4" r="J530"/>
  <c r="J455"/>
  <c r="J487"/>
  <c r="J525"/>
  <c r="J511"/>
  <c r="BK475"/>
  <c r="BK145"/>
  <c r="BK105"/>
  <c i="5" r="BK147"/>
  <c i="6" r="J153"/>
  <c r="J135"/>
  <c r="J131"/>
  <c i="2" r="BK109"/>
  <c i="3" r="BK595"/>
  <c r="J612"/>
  <c r="BK241"/>
  <c r="BK621"/>
  <c i="4" r="J439"/>
  <c r="J309"/>
  <c r="BK309"/>
  <c i="5" r="BK148"/>
  <c i="6" r="BK139"/>
  <c r="J117"/>
  <c r="BK169"/>
  <c i="2" r="BK117"/>
  <c i="3" r="J103"/>
  <c r="BK318"/>
  <c r="BK509"/>
  <c r="J607"/>
  <c r="BK445"/>
  <c i="4" r="BK350"/>
  <c r="J196"/>
  <c r="J441"/>
  <c r="J421"/>
  <c i="5" r="BK137"/>
  <c i="6" r="J176"/>
  <c i="3" r="J511"/>
  <c r="J113"/>
  <c r="J526"/>
  <c r="J310"/>
  <c i="4" r="J278"/>
  <c r="BK582"/>
  <c r="BK504"/>
  <c r="BK106"/>
  <c i="5" r="J148"/>
  <c i="6" r="J187"/>
  <c r="BK103"/>
  <c i="2" r="J84"/>
  <c i="3" r="J241"/>
  <c r="J521"/>
  <c r="BK422"/>
  <c r="BK619"/>
  <c i="4" r="J568"/>
  <c r="BK518"/>
  <c r="J538"/>
  <c r="J513"/>
  <c i="5" r="J166"/>
  <c i="6" r="BK187"/>
  <c i="3" r="BK470"/>
  <c r="BK453"/>
  <c r="BK612"/>
  <c r="J249"/>
  <c i="4" r="BK455"/>
  <c r="J454"/>
  <c r="BK325"/>
  <c r="BK470"/>
  <c r="J147"/>
  <c i="5" r="BK117"/>
  <c i="6" r="J108"/>
  <c r="BK173"/>
  <c i="2" r="BK119"/>
  <c i="1" r="AS54"/>
  <c i="3" r="BK511"/>
  <c r="J453"/>
  <c i="4" r="J477"/>
  <c r="BK466"/>
  <c r="J479"/>
  <c r="BK147"/>
  <c i="5" r="J160"/>
  <c r="BK141"/>
  <c i="6" r="BK184"/>
  <c r="J129"/>
  <c i="2" r="J122"/>
  <c r="BK94"/>
  <c i="3" r="BK176"/>
  <c r="J449"/>
  <c r="J536"/>
  <c r="BK102"/>
  <c i="4" r="J451"/>
  <c r="BK245"/>
  <c r="J518"/>
  <c i="5" r="J141"/>
  <c r="BK102"/>
  <c i="6" r="BK108"/>
  <c r="BK193"/>
  <c r="BK153"/>
  <c i="3" r="J583"/>
  <c r="J314"/>
  <c r="BK323"/>
  <c r="J446"/>
  <c r="J440"/>
  <c r="J365"/>
  <c i="4" r="J583"/>
  <c r="BK565"/>
  <c r="J450"/>
  <c i="5" r="J145"/>
  <c r="J93"/>
  <c i="6" r="J163"/>
  <c i="2" r="J128"/>
  <c r="BK102"/>
  <c i="3" r="J258"/>
  <c r="J574"/>
  <c r="BK224"/>
  <c r="BK188"/>
  <c i="4" r="BK523"/>
  <c r="J433"/>
  <c r="J361"/>
  <c r="BK143"/>
  <c i="5" r="BK149"/>
  <c i="6" r="J175"/>
  <c r="J133"/>
  <c i="3" r="BK503"/>
  <c r="J417"/>
  <c i="4" r="BK515"/>
  <c r="BK433"/>
  <c r="BK530"/>
  <c r="J461"/>
  <c i="5" r="BK108"/>
  <c r="J103"/>
  <c i="6" r="J161"/>
  <c r="J183"/>
  <c r="J118"/>
  <c i="3" r="BK530"/>
  <c r="J128"/>
  <c r="J188"/>
  <c r="J618"/>
  <c r="BK449"/>
  <c i="4" r="BK443"/>
  <c r="J323"/>
  <c r="J253"/>
  <c r="BK375"/>
  <c i="5" r="J159"/>
  <c r="J124"/>
  <c i="6" r="BK191"/>
  <c i="2" r="BK92"/>
  <c i="3" r="BK415"/>
  <c r="J567"/>
  <c r="BK398"/>
  <c i="4" r="J199"/>
  <c r="BK319"/>
  <c r="J565"/>
  <c r="BK508"/>
  <c i="5" r="BK113"/>
  <c r="BK156"/>
  <c i="6" r="BK171"/>
  <c r="J107"/>
  <c r="BK148"/>
  <c i="2" r="BK115"/>
  <c r="BK91"/>
  <c i="3" r="BK432"/>
  <c r="BK334"/>
  <c r="BK247"/>
  <c r="J579"/>
  <c r="J316"/>
  <c i="4" r="J401"/>
  <c r="BK447"/>
  <c r="BK437"/>
  <c i="5" r="J163"/>
  <c r="J97"/>
  <c r="BK157"/>
  <c r="J102"/>
  <c i="6" r="BK119"/>
  <c r="J144"/>
  <c i="2" r="J82"/>
  <c i="3" r="J191"/>
  <c r="BK465"/>
  <c r="J598"/>
  <c r="BK524"/>
  <c r="BK122"/>
  <c r="BK258"/>
  <c i="4" r="J350"/>
  <c r="BK572"/>
  <c r="BK528"/>
  <c r="BK482"/>
  <c i="5" r="BK118"/>
  <c i="6" r="BK144"/>
  <c r="BK126"/>
  <c i="2" r="J104"/>
  <c r="BK82"/>
  <c i="3" r="BK174"/>
  <c r="BK226"/>
  <c r="J226"/>
  <c i="4" r="BK441"/>
  <c r="BK477"/>
  <c r="BK583"/>
  <c r="J508"/>
  <c r="J330"/>
  <c i="5" r="J130"/>
  <c i="6" r="BK178"/>
  <c r="BK113"/>
  <c i="2" r="BK113"/>
  <c r="F35"/>
  <c i="4" r="J549"/>
  <c i="5" r="BK152"/>
  <c r="J95"/>
  <c i="6" r="BK133"/>
  <c i="3" r="BK446"/>
  <c r="J470"/>
  <c r="J224"/>
  <c i="4" r="BK419"/>
  <c r="BK344"/>
  <c r="J156"/>
  <c i="5" r="BK130"/>
  <c r="J158"/>
  <c i="6" r="J127"/>
  <c r="J178"/>
  <c i="2" r="J91"/>
  <c i="3" r="J451"/>
  <c r="BK191"/>
  <c r="BK501"/>
  <c i="4" r="J576"/>
  <c r="J344"/>
  <c r="J523"/>
  <c r="J261"/>
  <c i="5" r="BK127"/>
  <c r="BK98"/>
  <c i="6" r="J165"/>
  <c r="J193"/>
  <c i="2" r="BK98"/>
  <c i="3" r="BK553"/>
  <c r="J356"/>
  <c r="BK436"/>
  <c r="BK451"/>
  <c r="J428"/>
  <c i="4" r="BK439"/>
  <c r="BK385"/>
  <c r="J106"/>
  <c r="J435"/>
  <c i="5" r="BK161"/>
  <c i="6" r="BK197"/>
  <c r="BK118"/>
  <c r="BK179"/>
  <c i="2" r="BK111"/>
  <c i="3" r="BK456"/>
  <c r="J456"/>
  <c r="J533"/>
  <c r="BK622"/>
  <c i="4" r="J449"/>
  <c r="BK124"/>
  <c r="J552"/>
  <c r="BK321"/>
  <c i="5" r="J139"/>
  <c r="J98"/>
  <c i="6" r="BK181"/>
  <c r="BK107"/>
  <c i="2" r="J117"/>
  <c r="J88"/>
  <c i="3" r="J436"/>
  <c r="J382"/>
  <c r="J503"/>
  <c r="BK441"/>
  <c i="4" r="BK278"/>
  <c r="BK562"/>
  <c r="BK237"/>
  <c i="5" r="BK160"/>
  <c r="BK106"/>
  <c i="6" r="J116"/>
  <c i="2" r="BK129"/>
  <c i="3" r="BK607"/>
  <c r="J415"/>
  <c r="BK443"/>
  <c r="BK239"/>
  <c r="J586"/>
  <c i="4" r="BK186"/>
  <c r="BK474"/>
  <c r="BK531"/>
  <c r="J194"/>
  <c i="5" r="J168"/>
  <c r="J170"/>
  <c i="6" r="BK172"/>
  <c r="J96"/>
  <c r="J137"/>
  <c i="2" r="BK122"/>
  <c i="3" r="J507"/>
  <c r="J337"/>
  <c r="J438"/>
  <c i="4" r="J480"/>
  <c r="BK194"/>
  <c r="BK480"/>
  <c r="BK199"/>
  <c i="5" r="BK131"/>
  <c i="6" r="J122"/>
  <c r="BK195"/>
  <c r="J103"/>
  <c i="3" r="J469"/>
  <c r="BK519"/>
  <c r="J498"/>
  <c i="4" r="BK513"/>
  <c r="BK578"/>
  <c r="J333"/>
  <c i="5" r="J157"/>
  <c r="BK139"/>
  <c i="6" r="J156"/>
  <c r="BK161"/>
  <c i="3" r="J467"/>
  <c r="BK535"/>
  <c r="J530"/>
  <c r="BK382"/>
  <c r="BK222"/>
  <c i="4" r="BK506"/>
  <c r="BK542"/>
  <c r="BK96"/>
  <c r="J105"/>
  <c i="5" r="BK166"/>
  <c r="BK164"/>
  <c r="J120"/>
  <c i="6" r="BK129"/>
  <c r="J139"/>
  <c i="2" r="F32"/>
  <c i="4" r="BK435"/>
  <c i="5" r="J113"/>
  <c r="BK95"/>
  <c i="6" r="J171"/>
  <c r="J124"/>
  <c i="2" r="J129"/>
  <c r="BK84"/>
  <c i="3" r="BK119"/>
  <c r="J102"/>
  <c r="J501"/>
  <c r="J422"/>
  <c i="4" r="BK472"/>
  <c r="J319"/>
  <c r="BK487"/>
  <c r="BK421"/>
  <c r="BK253"/>
  <c i="5" r="BK135"/>
  <c i="6" r="J154"/>
  <c r="BK175"/>
  <c i="2" r="BK128"/>
  <c r="J109"/>
  <c r="J32"/>
  <c i="3" r="J622"/>
  <c i="4" r="J502"/>
  <c r="J578"/>
  <c r="BK484"/>
  <c r="J555"/>
  <c i="5" r="J161"/>
  <c r="J127"/>
  <c i="6" r="J169"/>
  <c r="J173"/>
  <c i="2" r="J119"/>
  <c r="J100"/>
  <c i="3" r="BK356"/>
  <c r="BK314"/>
  <c r="J524"/>
  <c r="BK505"/>
  <c i="4" r="J542"/>
  <c r="BK333"/>
  <c r="J385"/>
  <c i="5" r="J118"/>
  <c r="J132"/>
  <c i="6" r="BK112"/>
  <c r="BK135"/>
  <c i="2" r="BK106"/>
  <c i="3" r="BK461"/>
  <c r="J474"/>
  <c r="J432"/>
  <c r="BK533"/>
  <c i="4" r="BK538"/>
  <c r="BK196"/>
  <c r="J475"/>
  <c i="5" r="BK132"/>
  <c r="BK93"/>
  <c i="6" r="BK165"/>
  <c i="3" r="J595"/>
  <c r="BK249"/>
  <c r="BK467"/>
  <c i="4" r="BK323"/>
  <c r="BK511"/>
  <c r="BK580"/>
  <c r="BK261"/>
  <c i="5" r="BK163"/>
  <c r="J122"/>
  <c i="6" r="J159"/>
  <c i="2" r="F34"/>
  <c i="4" r="J419"/>
  <c r="BK502"/>
  <c r="J268"/>
  <c i="5" r="J149"/>
  <c i="6" r="BK155"/>
  <c r="BK127"/>
  <c i="2" r="F33"/>
  <c i="4" r="BK520"/>
  <c r="BK268"/>
  <c r="BK401"/>
  <c i="5" r="J147"/>
  <c r="J154"/>
  <c r="J109"/>
  <c i="6" r="J172"/>
  <c r="BK156"/>
  <c i="2" r="J106"/>
  <c i="3" r="BK337"/>
  <c r="BK292"/>
  <c r="J119"/>
  <c r="BK469"/>
  <c i="4" r="J528"/>
  <c r="BK525"/>
  <c r="J245"/>
  <c r="J482"/>
  <c r="J237"/>
  <c i="5" r="J115"/>
  <c i="6" r="J126"/>
  <c r="J197"/>
  <c r="J185"/>
  <c i="2" r="BK125"/>
  <c r="BK100"/>
  <c i="3" r="J325"/>
  <c r="J465"/>
  <c r="J334"/>
  <c r="BK583"/>
  <c i="4" r="J562"/>
  <c r="J443"/>
  <c r="BK312"/>
  <c i="5" r="BK122"/>
  <c i="6" r="BK190"/>
  <c r="J110"/>
  <c i="2" r="BK88"/>
  <c i="3" r="BK536"/>
  <c r="BK514"/>
  <c r="BK434"/>
  <c r="J323"/>
  <c i="4" r="J495"/>
  <c r="BK366"/>
  <c r="BK495"/>
  <c i="5" r="BK170"/>
  <c r="J156"/>
  <c i="6" r="J112"/>
  <c r="BK154"/>
  <c r="J190"/>
  <c i="2" l="1" r="P90"/>
  <c i="3" r="T95"/>
  <c r="P294"/>
  <c r="P112"/>
  <c r="BK408"/>
  <c r="J408"/>
  <c r="J65"/>
  <c r="R452"/>
  <c r="P516"/>
  <c i="4" r="R95"/>
  <c r="R400"/>
  <c r="P478"/>
  <c r="BK541"/>
  <c r="J541"/>
  <c r="J69"/>
  <c r="BK575"/>
  <c r="J575"/>
  <c r="J73"/>
  <c i="5" r="BK92"/>
  <c r="J92"/>
  <c r="J61"/>
  <c r="T112"/>
  <c r="P144"/>
  <c r="BK167"/>
  <c r="J167"/>
  <c r="J70"/>
  <c i="6" r="R102"/>
  <c r="R121"/>
  <c r="T150"/>
  <c i="2" r="R81"/>
  <c r="BK108"/>
  <c r="J108"/>
  <c r="J59"/>
  <c r="P124"/>
  <c i="3" r="T327"/>
  <c r="BK473"/>
  <c r="J473"/>
  <c r="J67"/>
  <c r="R516"/>
  <c r="P615"/>
  <c r="P614"/>
  <c i="4" r="BK332"/>
  <c r="J332"/>
  <c r="J64"/>
  <c r="R332"/>
  <c r="P457"/>
  <c r="BK510"/>
  <c r="J510"/>
  <c r="J68"/>
  <c r="T541"/>
  <c i="5" r="P92"/>
  <c r="R112"/>
  <c r="BK134"/>
  <c r="J134"/>
  <c r="J65"/>
  <c r="T134"/>
  <c r="R162"/>
  <c i="6" r="BK95"/>
  <c r="BK94"/>
  <c r="P102"/>
  <c r="T121"/>
  <c r="R150"/>
  <c r="R158"/>
  <c i="2" r="T81"/>
  <c r="T108"/>
  <c r="T124"/>
  <c i="3" r="BK95"/>
  <c r="P327"/>
  <c r="P452"/>
  <c r="T473"/>
  <c r="R573"/>
  <c r="R615"/>
  <c r="R614"/>
  <c i="4" r="BK311"/>
  <c r="J311"/>
  <c r="J63"/>
  <c r="BK400"/>
  <c r="J400"/>
  <c r="J65"/>
  <c r="T457"/>
  <c r="R510"/>
  <c i="5" r="R92"/>
  <c r="P105"/>
  <c r="BK126"/>
  <c r="J126"/>
  <c r="J64"/>
  <c r="R144"/>
  <c r="R143"/>
  <c r="R167"/>
  <c i="6" r="T102"/>
  <c r="R115"/>
  <c r="R143"/>
  <c r="P168"/>
  <c i="2" r="BK90"/>
  <c r="J90"/>
  <c r="J58"/>
  <c r="P108"/>
  <c r="BK124"/>
  <c r="J124"/>
  <c r="J61"/>
  <c i="3" r="BK327"/>
  <c r="J327"/>
  <c r="J64"/>
  <c r="P408"/>
  <c r="T452"/>
  <c r="T516"/>
  <c i="4" r="T311"/>
  <c r="T123"/>
  <c r="T400"/>
  <c r="T478"/>
  <c r="R541"/>
  <c i="5" r="BK112"/>
  <c r="J112"/>
  <c r="J63"/>
  <c r="R126"/>
  <c r="P134"/>
  <c r="BK162"/>
  <c r="J162"/>
  <c r="J68"/>
  <c i="6" r="R95"/>
  <c r="R94"/>
  <c r="BK115"/>
  <c r="J115"/>
  <c r="J64"/>
  <c r="P121"/>
  <c r="BK150"/>
  <c r="J150"/>
  <c r="J67"/>
  <c r="BK168"/>
  <c r="J168"/>
  <c r="J70"/>
  <c r="BK189"/>
  <c r="J189"/>
  <c r="J71"/>
  <c r="BK194"/>
  <c r="J194"/>
  <c r="J73"/>
  <c i="2" r="P81"/>
  <c r="P80"/>
  <c r="P79"/>
  <c i="1" r="AU55"/>
  <c i="2" r="R108"/>
  <c r="R124"/>
  <c i="3" r="R95"/>
  <c r="R294"/>
  <c r="R112"/>
  <c r="T408"/>
  <c r="R473"/>
  <c r="P573"/>
  <c r="BK615"/>
  <c r="BK614"/>
  <c r="J614"/>
  <c r="J72"/>
  <c i="4" r="P95"/>
  <c r="R311"/>
  <c r="R123"/>
  <c r="T332"/>
  <c r="BK478"/>
  <c r="J478"/>
  <c r="J67"/>
  <c r="T510"/>
  <c r="P575"/>
  <c r="P574"/>
  <c i="5" r="BK105"/>
  <c r="J105"/>
  <c r="J62"/>
  <c r="T105"/>
  <c r="BK144"/>
  <c r="J144"/>
  <c r="J67"/>
  <c r="T162"/>
  <c r="T167"/>
  <c i="6" r="T95"/>
  <c r="T94"/>
  <c r="BK121"/>
  <c r="J121"/>
  <c r="J65"/>
  <c r="P143"/>
  <c r="P158"/>
  <c r="T158"/>
  <c r="R189"/>
  <c r="P194"/>
  <c i="2" r="T90"/>
  <c i="3" r="P95"/>
  <c r="T294"/>
  <c r="T112"/>
  <c r="T94"/>
  <c r="R408"/>
  <c r="BK516"/>
  <c r="J516"/>
  <c r="J68"/>
  <c r="T573"/>
  <c i="4" r="BK95"/>
  <c r="J95"/>
  <c r="J61"/>
  <c r="P311"/>
  <c r="P123"/>
  <c r="P400"/>
  <c r="R457"/>
  <c r="P510"/>
  <c r="T575"/>
  <c r="T574"/>
  <c i="5" r="T92"/>
  <c r="R105"/>
  <c r="P126"/>
  <c r="T144"/>
  <c r="T143"/>
  <c r="P167"/>
  <c i="6" r="BK102"/>
  <c r="T115"/>
  <c r="BK143"/>
  <c r="J143"/>
  <c r="J66"/>
  <c r="P150"/>
  <c r="T168"/>
  <c r="P189"/>
  <c r="R194"/>
  <c i="2" r="BK81"/>
  <c r="J81"/>
  <c r="J57"/>
  <c r="R90"/>
  <c i="3" r="BK294"/>
  <c r="J294"/>
  <c r="J63"/>
  <c r="R327"/>
  <c r="BK452"/>
  <c r="J452"/>
  <c r="J66"/>
  <c r="P473"/>
  <c r="BK573"/>
  <c r="J573"/>
  <c r="J69"/>
  <c r="T615"/>
  <c r="T614"/>
  <c i="4" r="T95"/>
  <c r="P332"/>
  <c r="BK457"/>
  <c r="J457"/>
  <c r="J66"/>
  <c r="R478"/>
  <c r="P541"/>
  <c r="R575"/>
  <c r="R574"/>
  <c i="5" r="P112"/>
  <c r="T126"/>
  <c r="R134"/>
  <c r="P162"/>
  <c i="6" r="P95"/>
  <c r="P94"/>
  <c r="P115"/>
  <c r="T143"/>
  <c r="BK158"/>
  <c r="J158"/>
  <c r="J68"/>
  <c r="R168"/>
  <c r="R167"/>
  <c r="T189"/>
  <c r="T194"/>
  <c i="2" r="BK121"/>
  <c r="J121"/>
  <c r="J60"/>
  <c i="4" r="BK123"/>
  <c r="J123"/>
  <c r="J62"/>
  <c r="BK571"/>
  <c r="J571"/>
  <c r="J71"/>
  <c i="3" r="BK112"/>
  <c r="J112"/>
  <c r="J62"/>
  <c i="4" r="BK554"/>
  <c r="J554"/>
  <c r="J70"/>
  <c i="5" r="BK165"/>
  <c r="J165"/>
  <c r="J69"/>
  <c i="6" r="BK192"/>
  <c r="J192"/>
  <c r="J72"/>
  <c i="3" r="BK611"/>
  <c r="J611"/>
  <c r="J71"/>
  <c i="6" r="J52"/>
  <c r="F90"/>
  <c r="BE98"/>
  <c r="BE100"/>
  <c r="BE108"/>
  <c r="BE116"/>
  <c r="BE117"/>
  <c r="BE119"/>
  <c r="BE129"/>
  <c r="BE135"/>
  <c r="BE137"/>
  <c r="BE139"/>
  <c r="BE141"/>
  <c r="BE155"/>
  <c r="BE176"/>
  <c r="BE181"/>
  <c r="BE186"/>
  <c r="BE96"/>
  <c r="BE106"/>
  <c r="BE107"/>
  <c r="BE110"/>
  <c r="BE133"/>
  <c r="BE151"/>
  <c r="BE156"/>
  <c r="BE172"/>
  <c r="BE193"/>
  <c r="BE195"/>
  <c i="5" r="BK91"/>
  <c r="J91"/>
  <c r="J60"/>
  <c i="6" r="E48"/>
  <c r="BE124"/>
  <c r="BE131"/>
  <c r="BE144"/>
  <c r="BE153"/>
  <c r="BE163"/>
  <c r="BE165"/>
  <c r="BE185"/>
  <c r="BE188"/>
  <c r="BE190"/>
  <c r="BE105"/>
  <c r="BE112"/>
  <c r="BE159"/>
  <c r="BE161"/>
  <c r="BE171"/>
  <c r="BE173"/>
  <c r="BE178"/>
  <c r="BE179"/>
  <c r="BE103"/>
  <c r="BE113"/>
  <c r="BE118"/>
  <c r="BE126"/>
  <c r="BE187"/>
  <c r="BE191"/>
  <c r="BE197"/>
  <c i="5" r="BK143"/>
  <c r="J143"/>
  <c r="J66"/>
  <c i="6" r="BE122"/>
  <c r="BE127"/>
  <c r="BE146"/>
  <c r="BE148"/>
  <c r="BE154"/>
  <c r="BE169"/>
  <c r="BE175"/>
  <c r="BE183"/>
  <c r="BE184"/>
  <c i="4" r="BK574"/>
  <c r="J574"/>
  <c r="J72"/>
  <c i="5" r="E80"/>
  <c r="F87"/>
  <c r="BE115"/>
  <c r="BE122"/>
  <c r="BE97"/>
  <c r="BE102"/>
  <c r="BE127"/>
  <c r="BE129"/>
  <c r="BE148"/>
  <c r="BE149"/>
  <c r="J52"/>
  <c r="BE113"/>
  <c r="BE151"/>
  <c r="BE159"/>
  <c r="BE164"/>
  <c r="BE170"/>
  <c i="4" r="BK94"/>
  <c r="BK93"/>
  <c r="J93"/>
  <c r="J59"/>
  <c i="5" r="BE152"/>
  <c r="BE160"/>
  <c r="BE163"/>
  <c r="BE168"/>
  <c r="BE95"/>
  <c r="BE98"/>
  <c r="BE117"/>
  <c r="BE118"/>
  <c r="BE145"/>
  <c r="BE157"/>
  <c r="BE93"/>
  <c r="BE100"/>
  <c r="BE108"/>
  <c r="BE109"/>
  <c r="BE130"/>
  <c r="BE131"/>
  <c r="BE147"/>
  <c r="BE154"/>
  <c r="BE161"/>
  <c r="BE166"/>
  <c r="BE107"/>
  <c r="BE120"/>
  <c r="BE132"/>
  <c r="BE103"/>
  <c r="BE106"/>
  <c r="BE124"/>
  <c r="BE135"/>
  <c r="BE137"/>
  <c r="BE139"/>
  <c r="BE141"/>
  <c r="BE156"/>
  <c r="BE158"/>
  <c i="3" r="J95"/>
  <c r="J61"/>
  <c i="4" r="E48"/>
  <c r="F90"/>
  <c r="BE124"/>
  <c r="BE259"/>
  <c r="BE350"/>
  <c r="BE368"/>
  <c r="BE395"/>
  <c i="3" r="J615"/>
  <c r="J73"/>
  <c i="4" r="BE96"/>
  <c r="BE156"/>
  <c r="BE196"/>
  <c r="BE232"/>
  <c r="BE235"/>
  <c r="BE361"/>
  <c r="BE366"/>
  <c r="BE446"/>
  <c r="BE447"/>
  <c r="BE449"/>
  <c r="BE458"/>
  <c r="BE479"/>
  <c r="BE480"/>
  <c r="BE565"/>
  <c r="BE568"/>
  <c r="BE261"/>
  <c r="BE323"/>
  <c r="BE325"/>
  <c r="BE426"/>
  <c r="BE433"/>
  <c r="BE439"/>
  <c r="BE515"/>
  <c r="BE530"/>
  <c r="BE531"/>
  <c r="BE542"/>
  <c r="BE562"/>
  <c r="BE474"/>
  <c r="BE475"/>
  <c r="BE477"/>
  <c r="BE482"/>
  <c r="BE499"/>
  <c r="BE523"/>
  <c r="BE525"/>
  <c r="BE528"/>
  <c r="J52"/>
  <c r="BE278"/>
  <c r="BE309"/>
  <c r="BE330"/>
  <c r="BE333"/>
  <c r="BE401"/>
  <c r="BE419"/>
  <c r="BE441"/>
  <c r="BE450"/>
  <c r="BE472"/>
  <c r="BE506"/>
  <c r="BE511"/>
  <c r="BE513"/>
  <c r="BE538"/>
  <c r="BE576"/>
  <c r="BE106"/>
  <c r="BE143"/>
  <c r="BE145"/>
  <c r="BE186"/>
  <c r="BE194"/>
  <c r="BE312"/>
  <c r="BE328"/>
  <c r="BE375"/>
  <c r="BE421"/>
  <c r="BE435"/>
  <c r="BE451"/>
  <c r="BE455"/>
  <c r="BE492"/>
  <c r="BE495"/>
  <c r="BE504"/>
  <c r="BE549"/>
  <c r="BE555"/>
  <c r="BE582"/>
  <c r="BE268"/>
  <c r="BE321"/>
  <c r="BE385"/>
  <c r="BE437"/>
  <c r="BE454"/>
  <c r="BE461"/>
  <c r="BE578"/>
  <c r="BE105"/>
  <c r="BE147"/>
  <c r="BE199"/>
  <c r="BE237"/>
  <c r="BE245"/>
  <c r="BE253"/>
  <c r="BE314"/>
  <c r="BE319"/>
  <c r="BE344"/>
  <c r="BE443"/>
  <c r="BE453"/>
  <c r="BE466"/>
  <c r="BE470"/>
  <c r="BE484"/>
  <c r="BE487"/>
  <c r="BE502"/>
  <c r="BE508"/>
  <c r="BE518"/>
  <c r="BE520"/>
  <c r="BE552"/>
  <c r="BE572"/>
  <c r="BE580"/>
  <c r="BE583"/>
  <c i="3" r="F55"/>
  <c r="BE222"/>
  <c r="BE224"/>
  <c r="BE226"/>
  <c r="BE241"/>
  <c r="BE247"/>
  <c r="BE258"/>
  <c r="BE292"/>
  <c r="BE325"/>
  <c r="BE434"/>
  <c r="BE438"/>
  <c r="BE505"/>
  <c r="BE509"/>
  <c r="BE526"/>
  <c r="BE607"/>
  <c r="BE612"/>
  <c r="BE618"/>
  <c r="BE619"/>
  <c r="BE621"/>
  <c r="BE622"/>
  <c r="J52"/>
  <c r="BE119"/>
  <c r="BE122"/>
  <c r="BE128"/>
  <c r="BE174"/>
  <c r="BE176"/>
  <c r="BE375"/>
  <c r="BE382"/>
  <c r="BE409"/>
  <c r="BE432"/>
  <c r="BE443"/>
  <c r="BE448"/>
  <c r="BE528"/>
  <c r="E48"/>
  <c r="BE456"/>
  <c r="BE467"/>
  <c r="BE507"/>
  <c r="BE517"/>
  <c r="BE536"/>
  <c r="BE574"/>
  <c r="BE579"/>
  <c r="BE586"/>
  <c i="2" r="BK80"/>
  <c r="J80"/>
  <c r="J56"/>
  <c i="3" r="BE103"/>
  <c r="BE234"/>
  <c r="BE314"/>
  <c r="BE328"/>
  <c r="BE337"/>
  <c r="BE356"/>
  <c r="BE428"/>
  <c r="BE430"/>
  <c r="BE441"/>
  <c r="BE445"/>
  <c r="BE498"/>
  <c r="BE503"/>
  <c r="BE514"/>
  <c r="BE553"/>
  <c r="BE595"/>
  <c r="BE598"/>
  <c r="BE316"/>
  <c r="BE320"/>
  <c r="BE365"/>
  <c r="BE415"/>
  <c r="BE461"/>
  <c r="BE465"/>
  <c r="BE469"/>
  <c r="BE470"/>
  <c r="BE472"/>
  <c r="BE511"/>
  <c r="BE535"/>
  <c r="BE96"/>
  <c r="BE102"/>
  <c r="BE191"/>
  <c r="BE417"/>
  <c r="BE422"/>
  <c r="BE436"/>
  <c r="BE449"/>
  <c r="BE451"/>
  <c r="BE453"/>
  <c r="BE474"/>
  <c r="BE501"/>
  <c r="BE519"/>
  <c r="BE616"/>
  <c r="BE239"/>
  <c r="BE249"/>
  <c r="BE310"/>
  <c r="BE323"/>
  <c r="BE334"/>
  <c r="BE367"/>
  <c r="BE398"/>
  <c r="BE440"/>
  <c r="BE521"/>
  <c r="BE524"/>
  <c r="BE530"/>
  <c r="BE567"/>
  <c r="BE570"/>
  <c r="BE583"/>
  <c r="BE113"/>
  <c r="BE188"/>
  <c r="BE295"/>
  <c r="BE318"/>
  <c r="BE446"/>
  <c r="BE533"/>
  <c i="1" r="BC55"/>
  <c i="2" r="J48"/>
  <c r="F51"/>
  <c r="BE82"/>
  <c r="BE84"/>
  <c r="BE86"/>
  <c r="BE88"/>
  <c r="BE91"/>
  <c r="BE92"/>
  <c r="BE94"/>
  <c r="BE96"/>
  <c r="BE98"/>
  <c r="BE100"/>
  <c r="BE102"/>
  <c r="BE104"/>
  <c r="BE106"/>
  <c r="BE109"/>
  <c r="BE111"/>
  <c r="BE113"/>
  <c r="BE115"/>
  <c r="BE117"/>
  <c r="BE119"/>
  <c r="BE122"/>
  <c r="BE125"/>
  <c r="BE127"/>
  <c r="BE128"/>
  <c r="BE129"/>
  <c i="1" r="BA55"/>
  <c r="BB55"/>
  <c r="AW55"/>
  <c r="BD55"/>
  <c i="4" r="F34"/>
  <c i="1" r="BA57"/>
  <c i="3" r="J34"/>
  <c i="1" r="AW56"/>
  <c i="3" r="F37"/>
  <c i="1" r="BD56"/>
  <c i="5" r="F35"/>
  <c i="1" r="BB58"/>
  <c i="5" r="J34"/>
  <c i="1" r="AW58"/>
  <c i="3" r="F36"/>
  <c i="1" r="BC56"/>
  <c i="4" r="F35"/>
  <c i="1" r="BB57"/>
  <c i="4" r="F36"/>
  <c i="1" r="BC57"/>
  <c i="6" r="F37"/>
  <c i="1" r="BD59"/>
  <c i="5" r="F34"/>
  <c i="1" r="BA58"/>
  <c i="3" r="F35"/>
  <c i="1" r="BB56"/>
  <c i="3" r="F34"/>
  <c i="1" r="BA56"/>
  <c i="6" r="F35"/>
  <c i="1" r="BB59"/>
  <c i="6" r="J34"/>
  <c i="1" r="AW59"/>
  <c i="5" r="F36"/>
  <c i="1" r="BC58"/>
  <c i="4" r="F37"/>
  <c i="1" r="BD57"/>
  <c i="5" r="F37"/>
  <c i="1" r="BD58"/>
  <c i="6" r="F34"/>
  <c i="1" r="BA59"/>
  <c i="6" r="F36"/>
  <c i="1" r="BC59"/>
  <c i="4" r="J34"/>
  <c i="1" r="AW57"/>
  <c i="3" l="1" r="T93"/>
  <c i="4" r="P94"/>
  <c r="P93"/>
  <c i="1" r="AU57"/>
  <c i="4" r="R94"/>
  <c r="R93"/>
  <c i="3" r="R94"/>
  <c r="R93"/>
  <c i="4" r="T94"/>
  <c r="T93"/>
  <c i="3" r="P94"/>
  <c r="P93"/>
  <c i="1" r="AU56"/>
  <c i="6" r="T167"/>
  <c r="P167"/>
  <c r="T101"/>
  <c i="2" r="T80"/>
  <c r="T79"/>
  <c r="R80"/>
  <c r="R79"/>
  <c i="5" r="R91"/>
  <c r="R90"/>
  <c r="P91"/>
  <c i="6" r="R101"/>
  <c i="5" r="T91"/>
  <c r="T90"/>
  <c i="6" r="T93"/>
  <c r="R93"/>
  <c r="P101"/>
  <c r="P93"/>
  <c i="1" r="AU59"/>
  <c i="6" r="BK101"/>
  <c r="J101"/>
  <c r="J62"/>
  <c i="5" r="P143"/>
  <c i="3" r="BK585"/>
  <c r="J585"/>
  <c r="J70"/>
  <c i="6" r="BK167"/>
  <c r="J167"/>
  <c r="J69"/>
  <c r="J94"/>
  <c r="J60"/>
  <c r="J95"/>
  <c r="J61"/>
  <c r="J102"/>
  <c r="J63"/>
  <c i="5" r="BK90"/>
  <c r="J90"/>
  <c i="4" r="J94"/>
  <c r="J60"/>
  <c i="2" r="BK79"/>
  <c r="J79"/>
  <c r="J55"/>
  <c i="3" r="F33"/>
  <c i="1" r="AZ56"/>
  <c i="5" r="J33"/>
  <c i="1" r="AV58"/>
  <c r="AT58"/>
  <c i="4" r="F33"/>
  <c i="1" r="AZ57"/>
  <c i="2" r="F31"/>
  <c i="1" r="AZ55"/>
  <c r="BB54"/>
  <c r="W31"/>
  <c i="4" r="J33"/>
  <c i="1" r="AV57"/>
  <c r="AT57"/>
  <c r="BD54"/>
  <c r="W33"/>
  <c i="2" r="J31"/>
  <c i="1" r="AV55"/>
  <c r="AT55"/>
  <c r="BA54"/>
  <c r="W30"/>
  <c r="BC54"/>
  <c r="W32"/>
  <c i="5" r="J30"/>
  <c i="1" r="AG58"/>
  <c i="4" r="J30"/>
  <c i="1" r="AG57"/>
  <c i="6" r="F33"/>
  <c i="1" r="AZ59"/>
  <c i="3" r="J33"/>
  <c i="1" r="AV56"/>
  <c r="AT56"/>
  <c i="5" r="F33"/>
  <c i="1" r="AZ58"/>
  <c i="6" r="J33"/>
  <c i="1" r="AV59"/>
  <c r="AT59"/>
  <c i="5" l="1" r="P90"/>
  <c i="1" r="AU58"/>
  <c i="6" r="BK93"/>
  <c r="J93"/>
  <c i="3" r="BK94"/>
  <c r="J94"/>
  <c r="J60"/>
  <c i="1" r="AN58"/>
  <c i="5" r="J59"/>
  <c i="1" r="AN57"/>
  <c i="5" r="J39"/>
  <c i="4" r="J39"/>
  <c i="1" r="AW54"/>
  <c r="AK30"/>
  <c i="2" r="J28"/>
  <c i="1" r="AG55"/>
  <c i="6" r="J30"/>
  <c i="1" r="AG59"/>
  <c r="AY54"/>
  <c r="AU54"/>
  <c r="AZ54"/>
  <c r="W29"/>
  <c r="AX54"/>
  <c i="6" l="1" r="J39"/>
  <c r="J59"/>
  <c i="3" r="BK93"/>
  <c r="J93"/>
  <c i="2" r="J37"/>
  <c i="1" r="AN55"/>
  <c r="AN59"/>
  <c r="AV54"/>
  <c r="AK29"/>
  <c i="3" r="J30"/>
  <c i="1" r="AG56"/>
  <c r="AG54"/>
  <c r="AK26"/>
  <c i="3" l="1" r="J39"/>
  <c r="J59"/>
  <c i="1" r="AN5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<sst xmlns="http://schemas.openxmlformats.org/spreadsheetml/2006/main">
  <si>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</si>
  <si>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</si>
  <si>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</si>
  <si>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</si>
  <si>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</si>
  <si>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{bcb67cfa-92f1-4caa-bf90-6c13e80fe0f4}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</si>
  <si>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</si>
  <si>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</si>
  <si>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</si>
  <si>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</si>
  <si>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</si>
  <si>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</si>
  <si>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</si>
  <si>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</si>
  <si>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222531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</si>
  <si>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</si>
  <si>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</si>
  <si>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rozvodů tepelného hospodářství, sídliště Višňovka</t>
  </si>
  <si>
    <t>KSO:</t>
  </si>
  <si>
    <t/>
  </si>
  <si>
    <t>CC-CZ:</t>
  </si>
  <si>
    <t>Místo:</t>
  </si>
  <si>
    <t>Hořovice</t>
  </si>
  <si>
    <t>Datum:</t>
  </si>
  <si>
    <t>9. 10. 2023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</si>
  <si>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</si>
  <si>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</si>
  <si>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</si>
  <si>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</si>
  <si>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</si>
  <si>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</si>
  <si>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</si>
  <si>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</si>
  <si>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</si>
  <si>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</si>
  <si>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</si>
  <si>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</si>
  <si>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</si>
  <si>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</si>
  <si>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</si>
  <si>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</si>
  <si>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</si>
  <si>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</si>
  <si>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</si>
  <si>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</si>
  <si>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</si>
  <si>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</si>
  <si>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</si>
  <si>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</si>
  <si>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</si>
  <si>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</si>
  <si>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</si>
  <si>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</si>
  <si>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</si>
  <si>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</si>
  <si>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</si>
  <si>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</si>
  <si>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</si>
  <si>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</si>
  <si>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</si>
  <si>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</si>
  <si>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</si>
  <si>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</si>
  <si>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</si>
  <si>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</si>
  <si>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</si>
  <si>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</si>
  <si>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</si>
  <si>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</si>
  <si>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</si>
  <si>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</si>
  <si>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</si>
  <si>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</si>
  <si>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</si>
  <si>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</si>
  <si>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</si>
  <si>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222532-1a</t>
  </si>
  <si>
    <t>Stavební část - větev Východ</t>
  </si>
  <si>
    <t>{93169650-3064-45ab-8826-27f75c2e614c}</t>
  </si>
  <si>
    <t>2</t>
  </si>
  <si>
    <t>222532-1b</t>
  </si>
  <si>
    <t>Stavební část - větev Západ</t>
  </si>
  <si>
    <t>{5cef0c86-7dae-4695-a36b-53e12510be24}</t>
  </si>
  <si>
    <t>222532-2a</t>
  </si>
  <si>
    <t>Technologie PIP - větev Západ</t>
  </si>
  <si>
    <t>{3c2ef89e-efb6-4355-939a-4097b8e9c493}</t>
  </si>
  <si>
    <t>222532-2b</t>
  </si>
  <si>
    <t>Technologie PIP - větev Východ</t>
  </si>
  <si>
    <t>{a48dc8ab-80d9-404f-b6c7-372c19538cd5}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</si>
  <si>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</si>
  <si>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</si>
  <si>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</si>
  <si>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</si>
  <si>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</si>
  <si>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</si>
  <si>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</si>
  <si>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</si>
  <si>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</si>
  <si>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</si>
  <si>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 - přeložky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</si>
  <si>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</si>
  <si>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</si>
  <si>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</si>
  <si>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</si>
  <si>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</si>
  <si>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</si>
  <si>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</si>
  <si>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</si>
  <si>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</si>
  <si>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</si>
  <si>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</si>
  <si>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</si>
  <si>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</si>
  <si>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</si>
  <si>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</si>
  <si>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</si>
  <si>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</si>
  <si>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</si>
  <si>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</si>
  <si>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</si>
  <si>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</si>
  <si>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</si>
  <si>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…</t>
  </si>
  <si>
    <t>CS ÚRS 2023 02</t>
  </si>
  <si>
    <t>1024</t>
  </si>
  <si>
    <t>-1684225889</t>
  </si>
  <si>
    <t>Online PSC</t>
  </si>
  <si>
    <t>https://podminky.urs.cz/item/CS_URS_2023_02/012103000</t>
  </si>
  <si>
    <t>012303000</t>
  </si>
  <si>
    <t>Geodetické práce po výstavbě</t>
  </si>
  <si>
    <t>1112247919</t>
  </si>
  <si>
    <t>https://podminky.urs.cz/item/CS_URS_2023_02/012303000</t>
  </si>
  <si>
    <t>30</t>
  </si>
  <si>
    <t>013203000</t>
  </si>
  <si>
    <t>Dokumentace stavby bez rozlišení (dodavatelská)</t>
  </si>
  <si>
    <t>1644702191</t>
  </si>
  <si>
    <t>https://podminky.urs.cz/item/CS_URS_2023_02/013203000</t>
  </si>
  <si>
    <t>4</t>
  </si>
  <si>
    <t>013254000</t>
  </si>
  <si>
    <t>Dokumentace skutečného provedení stavby</t>
  </si>
  <si>
    <t>kpl</t>
  </si>
  <si>
    <t>-1772233464</t>
  </si>
  <si>
    <t>https://podminky.urs.cz/item/CS_URS_2023_02/013254000</t>
  </si>
  <si>
    <t>VRN3</t>
  </si>
  <si>
    <t>Zařízení staveniště</t>
  </si>
  <si>
    <t>024002002R</t>
  </si>
  <si>
    <t>Vytyčení inženýrských sítí</t>
  </si>
  <si>
    <t>soubor</t>
  </si>
  <si>
    <t>-272639093</t>
  </si>
  <si>
    <t>6</t>
  </si>
  <si>
    <t>032503000</t>
  </si>
  <si>
    <t>Skládky na staveništi</t>
  </si>
  <si>
    <t>-1047297952</t>
  </si>
  <si>
    <t>https://podminky.urs.cz/item/CS_URS_2023_02/032503000</t>
  </si>
  <si>
    <t>7</t>
  </si>
  <si>
    <t>032803000</t>
  </si>
  <si>
    <t>Ostatní vybavení staveniště</t>
  </si>
  <si>
    <t>-1991649865</t>
  </si>
  <si>
    <t>https://podminky.urs.cz/item/CS_URS_2023_02/032803000</t>
  </si>
  <si>
    <t>8</t>
  </si>
  <si>
    <t>032903000</t>
  </si>
  <si>
    <t>Náklady na provoz a údržbu vybavení staveniště</t>
  </si>
  <si>
    <t>-190794509</t>
  </si>
  <si>
    <t>https://podminky.urs.cz/item/CS_URS_2023_02/032903000</t>
  </si>
  <si>
    <t>9</t>
  </si>
  <si>
    <t>033203000</t>
  </si>
  <si>
    <t>Energie pro zařízení staveniště</t>
  </si>
  <si>
    <t>-154706884</t>
  </si>
  <si>
    <t>https://podminky.urs.cz/item/CS_URS_2023_02/033203000</t>
  </si>
  <si>
    <t>10</t>
  </si>
  <si>
    <t>034103000</t>
  </si>
  <si>
    <t>Oplocení staveniště</t>
  </si>
  <si>
    <t>-243026058</t>
  </si>
  <si>
    <t>https://podminky.urs.cz/item/CS_URS_2023_02/034103000</t>
  </si>
  <si>
    <t>11</t>
  </si>
  <si>
    <t>034503000</t>
  </si>
  <si>
    <t>Informační tabule na staveništi</t>
  </si>
  <si>
    <t>-29310230</t>
  </si>
  <si>
    <t>https://podminky.urs.cz/item/CS_URS_2023_02/034503000</t>
  </si>
  <si>
    <t>12</t>
  </si>
  <si>
    <t>035103001</t>
  </si>
  <si>
    <t>Pronájem ploch</t>
  </si>
  <si>
    <t>-1361833326</t>
  </si>
  <si>
    <t>https://podminky.urs.cz/item/CS_URS_2023_02/035103001</t>
  </si>
  <si>
    <t>13</t>
  </si>
  <si>
    <t>039103000</t>
  </si>
  <si>
    <t>Rozebrání, bourání a odvoz zařízení staveniště</t>
  </si>
  <si>
    <t>405053514</t>
  </si>
  <si>
    <t>https://podminky.urs.cz/item/CS_URS_2023_02/039103000</t>
  </si>
  <si>
    <t>VRN4</t>
  </si>
  <si>
    <t>Inženýrská činnost</t>
  </si>
  <si>
    <t>17</t>
  </si>
  <si>
    <t>042503000</t>
  </si>
  <si>
    <t>Plán BOZP na staveništi</t>
  </si>
  <si>
    <t>215713251</t>
  </si>
  <si>
    <t>https://podminky.urs.cz/item/CS_URS_2023_02/042503000</t>
  </si>
  <si>
    <t>18</t>
  </si>
  <si>
    <t>043154000</t>
  </si>
  <si>
    <t>Zkoušky hutnicí</t>
  </si>
  <si>
    <t>1171985570</t>
  </si>
  <si>
    <t>https://podminky.urs.cz/item/CS_URS_2023_02/043154000</t>
  </si>
  <si>
    <t>19</t>
  </si>
  <si>
    <t>045203000</t>
  </si>
  <si>
    <t>Kompletační činnost</t>
  </si>
  <si>
    <t>-329817364</t>
  </si>
  <si>
    <t>https://podminky.urs.cz/item/CS_URS_2023_02/045203000</t>
  </si>
  <si>
    <t>20</t>
  </si>
  <si>
    <t>045303000</t>
  </si>
  <si>
    <t>Koordinační činnost</t>
  </si>
  <si>
    <t>soubor…</t>
  </si>
  <si>
    <t>-90151458</t>
  </si>
  <si>
    <t>https://podminky.urs.cz/item/CS_URS_2023_02/045303000</t>
  </si>
  <si>
    <t>049103000</t>
  </si>
  <si>
    <t>Náklady vzniklé v souvislosti s realizací stavby</t>
  </si>
  <si>
    <t>499835979</t>
  </si>
  <si>
    <t>https://podminky.urs.cz/item/CS_URS_2023_02/049103000</t>
  </si>
  <si>
    <t>22</t>
  </si>
  <si>
    <t>049303000</t>
  </si>
  <si>
    <t>Náklady vzniklé v souvislosti s předáním stavby</t>
  </si>
  <si>
    <t>2067706525</t>
  </si>
  <si>
    <t>https://podminky.urs.cz/item/CS_URS_2023_02/049303000</t>
  </si>
  <si>
    <t>VRN7</t>
  </si>
  <si>
    <t>Provozní vlivy</t>
  </si>
  <si>
    <t>25</t>
  </si>
  <si>
    <t>072103012</t>
  </si>
  <si>
    <t>Zajištění DIO komunikace II. a III. třídy - zdvojené el. vedení</t>
  </si>
  <si>
    <t>-1858246259</t>
  </si>
  <si>
    <t>https://podminky.urs.cz/item/CS_URS_2023_02/072103012</t>
  </si>
  <si>
    <t>VRN9</t>
  </si>
  <si>
    <t>Ostatní náklady - přeložky</t>
  </si>
  <si>
    <t>26</t>
  </si>
  <si>
    <t>091002000</t>
  </si>
  <si>
    <t>Ostatní náklady související s objektem (přeložky rozvodů plynu, kanalizace, vody)</t>
  </si>
  <si>
    <t>795736957</t>
  </si>
  <si>
    <t>https://podminky.urs.cz/item/CS_URS_2023_02/091002000</t>
  </si>
  <si>
    <t>27</t>
  </si>
  <si>
    <t>0910030003</t>
  </si>
  <si>
    <t>Ochrana stávajících inženýrských sítí na staveništi</t>
  </si>
  <si>
    <t>-107839975</t>
  </si>
  <si>
    <t>28</t>
  </si>
  <si>
    <t>0910030009</t>
  </si>
  <si>
    <t>Pronájem značení</t>
  </si>
  <si>
    <t>-225307185</t>
  </si>
  <si>
    <t>29</t>
  </si>
  <si>
    <t>092002000</t>
  </si>
  <si>
    <t>Ostatní náklady související s provozem (dočasné přeložky teplovodů)</t>
  </si>
  <si>
    <t>10325314</t>
  </si>
  <si>
    <t>https://podminky.urs.cz/item/CS_URS_2023_02/092002000</t>
  </si>
  <si>
    <t>Objekt:</t>
  </si>
  <si>
    <t>222532-1a - Stavební část - větev Východ</t>
  </si>
  <si>
    <t>HSV - Práce a dodávky HSV</t>
  </si>
  <si>
    <t xml:space="preserve">    01 - Přípravné práce,odstranění stromů,ochrana flory</t>
  </si>
  <si>
    <t xml:space="preserve">    1 - Zemní práce</t>
  </si>
  <si>
    <t xml:space="preserve">      12 - Zemní práce - přípravné práce</t>
  </si>
  <si>
    <t xml:space="preserve">    511 - Komunikace - bourání</t>
  </si>
  <si>
    <t xml:space="preserve">    521 - Komunikace - nové konstrukce</t>
  </si>
  <si>
    <t xml:space="preserve">    89 - Odvzdušňovací šachta</t>
  </si>
  <si>
    <t xml:space="preserve">    9 - Ostatní konstrukce a práce, bourání</t>
  </si>
  <si>
    <t xml:space="preserve">    911 - Dokončující konstrukce a práce</t>
  </si>
  <si>
    <t xml:space="preserve">    996 - Přemístění sutě z vybouraných šachet a kanálů</t>
  </si>
  <si>
    <t xml:space="preserve">    997 - Přemístění  sutě (z překopu komunikace) na skládku</t>
  </si>
  <si>
    <t xml:space="preserve">      998 - Přesun hmot</t>
  </si>
  <si>
    <t>PSV - Práce a dodávky PSV</t>
  </si>
  <si>
    <t xml:space="preserve">    711 - Izolace proti vodě, vlhkosti a plynům</t>
  </si>
  <si>
    <t>HSV</t>
  </si>
  <si>
    <t>Práce a dodávky HSV</t>
  </si>
  <si>
    <t>01</t>
  </si>
  <si>
    <t>Přípravné práce,odstranění stromů,ochrana flory</t>
  </si>
  <si>
    <t>151101101R1</t>
  </si>
  <si>
    <t>Zřízení ochranného oplocení s mezerovitostí, výšky do 2 m</t>
  </si>
  <si>
    <t>m2</t>
  </si>
  <si>
    <t>-1387127937</t>
  </si>
  <si>
    <t>VV</t>
  </si>
  <si>
    <t xml:space="preserve">"oplocení "  </t>
  </si>
  <si>
    <t>True</t>
  </si>
  <si>
    <t xml:space="preserve">" u OPV 3 "   11,0*2,5</t>
  </si>
  <si>
    <t xml:space="preserve">" 10 "      6,0*2,50</t>
  </si>
  <si>
    <t xml:space="preserve">" u parkoviště - skupina stromů "     40,0 "m"     *2,50</t>
  </si>
  <si>
    <t>Součet</t>
  </si>
  <si>
    <t>3</t>
  </si>
  <si>
    <t>151101111R1</t>
  </si>
  <si>
    <t>Odstranění ochranného oplocení kolem zeleně, výšky do 2 m</t>
  </si>
  <si>
    <t>-558979205</t>
  </si>
  <si>
    <t>460010025</t>
  </si>
  <si>
    <t>Vytyčení trasy inženýrských sítí v zastavěném prostoru</t>
  </si>
  <si>
    <t>km</t>
  </si>
  <si>
    <t>64</t>
  </si>
  <si>
    <t>-226960550</t>
  </si>
  <si>
    <t>https://podminky.urs.cz/item/CS_URS_2023_02/460010025</t>
  </si>
  <si>
    <t>"Východní část "</t>
  </si>
  <si>
    <t xml:space="preserve">12,5+7,0+21,70+10,0+13,50+2,0  +32,90+12,60+23,0+6,0+ 7,40+13,0+59,30+8,10+7,20</t>
  </si>
  <si>
    <t xml:space="preserve">"přípojky "   4,0+ (10,30+2,30) +6,0+5,30</t>
  </si>
  <si>
    <t xml:space="preserve">"OPV 3 - a dále "   1,60+23,30+13,60+18,30+54,30+10,50+2,20</t>
  </si>
  <si>
    <t xml:space="preserve">"přípojky "  22,60+11,70+2,20      +  11,0+2,20   +9,90+2,20</t>
  </si>
  <si>
    <t xml:space="preserve">449,7  * 0,001</t>
  </si>
  <si>
    <t>Zemní práce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</si>
  <si>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</si>
  <si>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</si>
  <si>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m</t>
  </si>
  <si>
    <t>834541077</t>
  </si>
  <si>
    <t>https://podminky.urs.cz/item/CS_URS_2023_02/119001401</t>
  </si>
  <si>
    <t>"potrubí do 200 mm "</t>
  </si>
  <si>
    <t xml:space="preserve">"STL "   3,0*4  + 3,0*2</t>
  </si>
  <si>
    <t xml:space="preserve">"vodovod "   3,0 *3  +  3,0 *4</t>
  </si>
  <si>
    <t>119001402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</si>
  <si>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přes 200 do 500 mm</t>
  </si>
  <si>
    <t>-29465994</t>
  </si>
  <si>
    <t>https://podminky.urs.cz/item/CS_URS_2023_02/119001402</t>
  </si>
  <si>
    <t xml:space="preserve">"kanalizace "    3,0+3,0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</si>
  <si>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</si>
  <si>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</si>
  <si>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679275004</t>
  </si>
  <si>
    <t>https://podminky.urs.cz/item/CS_URS_2023_02/119001421</t>
  </si>
  <si>
    <t xml:space="preserve">"kabel NN "   3,0*5    +3,0*9</t>
  </si>
  <si>
    <t xml:space="preserve">"kabel VO "   3,0*  7    + 0</t>
  </si>
  <si>
    <t xml:space="preserve">"sdělovací kabel "   3,0 * 3   + 3,0 *1</t>
  </si>
  <si>
    <t>129911123</t>
  </si>
  <si>
    <t>Bourání konstrukcí v odkopávkách a prokopávkách ručně s přemístěním suti na hromady na vzdálenost do 20 m nebo s naložením na dopravní prostředek z betonu železového nebo předpjatého</t>
  </si>
  <si>
    <t>m3</t>
  </si>
  <si>
    <t>1132293402</t>
  </si>
  <si>
    <t>https://podminky.urs.cz/item/CS_URS_2023_02/129911123</t>
  </si>
  <si>
    <t>"Bourání stávaj. šachet "</t>
  </si>
  <si>
    <t xml:space="preserve">"Š u LV 3 "  (4,50+4,0)*2*0,25 * 1,70  + "deska "    4,50*4,0 *0,15</t>
  </si>
  <si>
    <t xml:space="preserve">"Š u OEV 2 "  (2,80+3,20) *2 *0,25 * 1,30 + " deska  "   2,80*3,20  *0,15</t>
  </si>
  <si>
    <t xml:space="preserve">"3 - Š u OPV 3 "  (4,00+4,00) *2 *0,25 * 1,60 + " deska  "   4,0* 4,00  *0,15</t>
  </si>
  <si>
    <t xml:space="preserve">"4 -šachta u OPV 4"   (4,0+4,0) * 2 *0,25 * 1,20 + "deska "  4,0*4,0 *0,15 </t>
  </si>
  <si>
    <t xml:space="preserve">"5 -šachta u OEV 5"   (3,20+3,80) * 2 *0,25 * 1,20 + "deska "  3,20*3,80 *0,15 </t>
  </si>
  <si>
    <t xml:space="preserve">"6 -šachta u OEV 6"   (3,20+3,80) * 2 *0,25 * 1,10 + "deska " 3,20*3,80 *0,15 </t>
  </si>
  <si>
    <t xml:space="preserve">"7 -šachta u LV 10"   (3,20+3,60) * 2 *0,25 * 1,50 + "deska " 3,20*3,60 *0,15 </t>
  </si>
  <si>
    <t>Mezisoučet</t>
  </si>
  <si>
    <t xml:space="preserve">"8- šachta u LVa 8   (3,20+3,20)* 2 *0,25 * 1,60 + "deska "  3,20*3,20 *0,15</t>
  </si>
  <si>
    <t xml:space="preserve">"9 -šachta u OPVa 2"   (2,40+2,80) * 2 *0,25 * 1,20 + "deska "  2,40*2,80 *0,15 </t>
  </si>
  <si>
    <t xml:space="preserve">"10-šachta u OEVa 1"   (4,0+3,80) * 2 *0,25 * 1,40 + "deska "  4,00*3,80 *0,15 </t>
  </si>
  <si>
    <t xml:space="preserve"> "stávající teplovodní kanály</t>
  </si>
  <si>
    <t>"vybourání kanálů u objektů</t>
  </si>
  <si>
    <t xml:space="preserve">"deska+kanál dl. 1,0 m "  1,70*0,15 * 9 "ks "   +   (0,50*2+1,70) *0,10 * 1,0 "m"  * 9</t>
  </si>
  <si>
    <t xml:space="preserve">"bourání desek kanálů v trase </t>
  </si>
  <si>
    <t xml:space="preserve">"od kotelny "  39,0 *1,70 *0,15</t>
  </si>
  <si>
    <t xml:space="preserve">"OPV1 - OEV 2"  6,50 * 1,70 * 0,15</t>
  </si>
  <si>
    <t xml:space="preserve">"OEV 2 - OPV 3"   12,50 * 1,70 * 0,15</t>
  </si>
  <si>
    <t xml:space="preserve">"OPV 3 - OPV 4"   12,0 * 1,70 * 0,15</t>
  </si>
  <si>
    <t xml:space="preserve">"OPV 4 - OEV 5"   11,0 * 1,70 * 0,15</t>
  </si>
  <si>
    <t xml:space="preserve">"OEV 5 - OEV 6"   16,0 * 1,70 * 0,15</t>
  </si>
  <si>
    <t xml:space="preserve">"OEV 6 - LV 10"   53,0 * 1,70 * 0,15</t>
  </si>
  <si>
    <t xml:space="preserve">"LV 10 - LV 11"       12,0 * 1,70 * 0,15</t>
  </si>
  <si>
    <t xml:space="preserve">"OEV 2 - KBV 2"      3,0 * 1,70 * 0,15</t>
  </si>
  <si>
    <t xml:space="preserve">"OPV 4 - LV 7"      34,0 * 1,70 * 0,15</t>
  </si>
  <si>
    <t xml:space="preserve">"OPV 5 - LV 8"      12,0 * 1,70 * 0,15</t>
  </si>
  <si>
    <t xml:space="preserve">"OPV 6 - LV 9"      10,50 * 1,70 * 0,15</t>
  </si>
  <si>
    <t xml:space="preserve">"OEVa 1 - KVB 5"      12,0 * 1,70 * 0,15</t>
  </si>
  <si>
    <t xml:space="preserve">"OPV 3 - OEVa1 "   33,0  *1,70*0,15</t>
  </si>
  <si>
    <t xml:space="preserve">"OEVa 1 - OPVa2 "   34,60  *1,70*0,15</t>
  </si>
  <si>
    <t xml:space="preserve">" OPVa2 kus "     4,00  *1,70*0,15    +  36,0 * 1,70   *0,15</t>
  </si>
  <si>
    <t xml:space="preserve">"LVa 9 -  KBV 5 "   14,00  *1,70*0,15</t>
  </si>
  <si>
    <t xml:space="preserve">"OEVa 1 -  KBV 3 "   11,30  *1,70*0,15  -0,02</t>
  </si>
  <si>
    <t xml:space="preserve">"OPV a 2 -  KBV 4 "   0</t>
  </si>
  <si>
    <t>139001101</t>
  </si>
  <si>
    <t>Příplatek k cenám hloubených vykopávek za ztížení vykopávky v blízkosti podzemního vedení nebo výbušnin pro jakoukoliv třídu horniny</t>
  </si>
  <si>
    <t>-517944237</t>
  </si>
  <si>
    <t>https://podminky.urs.cz/item/CS_URS_2023_02/139001101</t>
  </si>
  <si>
    <t>130001101R1</t>
  </si>
  <si>
    <t>Příplatek k cenám hloubených vykopávek za ztížení vykopávky v blízkosti podzemních sítí a potrubí</t>
  </si>
  <si>
    <t>-98651172</t>
  </si>
  <si>
    <t xml:space="preserve">"kabel NN "  ( 3,0*5    +3,0*9  ) *  1,10*1,60</t>
  </si>
  <si>
    <t xml:space="preserve">"kabel VO "   (3,0*  7    + 0 )   *  1,10 *1,60</t>
  </si>
  <si>
    <t xml:space="preserve">"sdělovací kabel "   (3,0 * 3   + 3,0 *1) *  1,10 *1,60</t>
  </si>
  <si>
    <t xml:space="preserve">"STL "    (3,0*4  + 3,0*2) * 1,20*1,70</t>
  </si>
  <si>
    <t xml:space="preserve">"vodovod "   (3,0 *3  +  3,0 *4)  * 1,20*1,70</t>
  </si>
  <si>
    <t xml:space="preserve">"kanalizace "    (3,0+3,0) *  1,30 *1,80</t>
  </si>
  <si>
    <t>131213131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</si>
  <si>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</si>
  <si>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1129961215</t>
  </si>
  <si>
    <t>https://podminky.urs.cz/item/CS_URS_2023_02/131213131</t>
  </si>
  <si>
    <t xml:space="preserve">"dokopívky jamek a pod.   "    44,0 </t>
  </si>
  <si>
    <t>131251104</t>
  </si>
  <si>
    <t>Hloubení nezapažených jam a zářezů strojně s urovnáním dna do předepsaného profilu a spádu v hornině třídy těžitelnosti I skupiny 3 přes 100 do 500 m3</t>
  </si>
  <si>
    <t>-949524778</t>
  </si>
  <si>
    <t>https://podminky.urs.cz/item/CS_URS_2023_02/131251104</t>
  </si>
  <si>
    <t xml:space="preserve">" trasa od kotelny </t>
  </si>
  <si>
    <t xml:space="preserve">" k OPV 1 " 41,20 *  1,70  *  (1,20 - 0,10)</t>
  </si>
  <si>
    <t xml:space="preserve">"OPV 1 - OEV 2 "     8,50*1,70* ( 1,40-0,10)</t>
  </si>
  <si>
    <t xml:space="preserve">"OEV 2  - OPV 3 "     15,10*1,70* ( 1,30-0,10) </t>
  </si>
  <si>
    <t xml:space="preserve">"OPV 3  - OPV 4 "     23,30*1,70* ( 1,10-0,10) </t>
  </si>
  <si>
    <t xml:space="preserve">"OPV 4  - OEV 5 "     10,00*1,70* ( 0,70-0,10) </t>
  </si>
  <si>
    <t xml:space="preserve">"OEV 5  - OEV 6 "     16,00*1,70* ( 0,60-0,10) </t>
  </si>
  <si>
    <t xml:space="preserve">"OEV 6  - LV 10 "     52,30*1,70* ( 0,85-0,10) </t>
  </si>
  <si>
    <t xml:space="preserve">"LV 10   - KBV 9 "     10,30*1,70* ( 0,75-0,10) </t>
  </si>
  <si>
    <t xml:space="preserve">"OEV 2   - KBV 2 "     2,30*1,70* ( 1,15-0,10) </t>
  </si>
  <si>
    <t xml:space="preserve">"OPV 4   - KBV 6 "     34,30*1,70* ( 1,0-0,10) </t>
  </si>
  <si>
    <t xml:space="preserve">"OPV 5   - KBV 7 "     11,60*1,70* ( 0,70-0,10) </t>
  </si>
  <si>
    <t xml:space="preserve">"OPV 6   - KBV 8 "     10,80*1,70* ( 0,85-0,10) </t>
  </si>
  <si>
    <t xml:space="preserve">"OPV 3   - OEVa1 "     30,70*1,70* ( 1,10-0,10) </t>
  </si>
  <si>
    <t xml:space="preserve">"OEVa 1   - OPVa2 "     32,10*1,70* (0,65-0,10) </t>
  </si>
  <si>
    <t xml:space="preserve">"OPVa 2   - LVa9 "     40,30*1,70* (1,35-0,10) </t>
  </si>
  <si>
    <t xml:space="preserve">                                        37,0*0,90 * (1,35-0,10)</t>
  </si>
  <si>
    <t xml:space="preserve">"LVa 9   - KBV 5 "     13,30*1,70* (1,15-0,10) </t>
  </si>
  <si>
    <t xml:space="preserve">"OEVa 1   - KBV 3 "     11,30*1,70* (0,85-0,10) </t>
  </si>
  <si>
    <t xml:space="preserve">"OPVa 2   - KBV 4 "     7,00*0,80* (1,45-0,10) </t>
  </si>
  <si>
    <t xml:space="preserve">"hloubení kolem stávaj. šachet "  3,0 * 4,0  *1,0   * 10 + 0,032</t>
  </si>
  <si>
    <t>151101101</t>
  </si>
  <si>
    <t>Zřízení pažení a rozepření stěn rýh pro podzemní vedení příložné pro jakoukoliv mezerovitost, hloubky do 2 m</t>
  </si>
  <si>
    <t>313104403</t>
  </si>
  <si>
    <t>https://podminky.urs.cz/item/CS_URS_2023_02/151101101</t>
  </si>
  <si>
    <t>151101111</t>
  </si>
  <si>
    <t>Odstranění pažení a rozepření stěn rýh pro podzemní vedení s uložením materiálu na vzdálenost do 3 m od kraje výkopu příložné, hloubky do 2 m</t>
  </si>
  <si>
    <t>1240458237</t>
  </si>
  <si>
    <t>https://podminky.urs.cz/item/CS_URS_2023_02/151101111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</si>
  <si>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</si>
  <si>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</si>
  <si>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</si>
  <si>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-1384340892</t>
  </si>
  <si>
    <t>https://podminky.urs.cz/item/CS_URS_2023_02/162751117</t>
  </si>
  <si>
    <t xml:space="preserve">"veškerý výkopek  "  725,50   +44,0</t>
  </si>
  <si>
    <t xml:space="preserve">"odečet vytlač. zeminy  písk. obsypem ( pouze 30 % ) "  489,73*0,30</t>
  </si>
  <si>
    <t xml:space="preserve">"veškerý výkop "   769,50  "m3    na mezideponi</t>
  </si>
  <si>
    <t xml:space="preserve">"veškerý výkop na zásyp a nebo na skládku "   769,50  "m3</t>
  </si>
  <si>
    <t>167151111</t>
  </si>
  <si>
    <t>Nakládání, skládání a překládání neulehlého výkopku nebo sypaniny strojně nakládání, množství přes 100 m3, z hornin třídy těžitelnosti I, skupiny 1 až 3</t>
  </si>
  <si>
    <t>1448533914</t>
  </si>
  <si>
    <t>https://podminky.urs.cz/item/CS_URS_2023_02/167151111</t>
  </si>
  <si>
    <t xml:space="preserve">"veškerý výkop "   </t>
  </si>
  <si>
    <t>16</t>
  </si>
  <si>
    <t>171251201</t>
  </si>
  <si>
    <t>Uložení sypaniny na skládky nebo meziskládky bez hutnění s upravením uložené sypaniny do předepsaného tvaru</t>
  </si>
  <si>
    <t>404254192</t>
  </si>
  <si>
    <t>https://podminky.urs.cz/item/CS_URS_2023_02/171251201</t>
  </si>
  <si>
    <t>171201221</t>
  </si>
  <si>
    <t>Poplatek za uložení stavebního odpadu na skládce (skládkovné) zeminy a kamení zatříděného do Katalogu odpadů pod kódem 17 05 04</t>
  </si>
  <si>
    <t>t</t>
  </si>
  <si>
    <t>769625858</t>
  </si>
  <si>
    <t>https://podminky.urs.cz/item/CS_URS_2023_02/171201221</t>
  </si>
  <si>
    <t xml:space="preserve">"vytlačená zemina  - pískový obsyp  "    126,75 " M3</t>
  </si>
  <si>
    <t xml:space="preserve">"odečet zásypu v šachtách a top. kanálů "   -88,0</t>
  </si>
  <si>
    <t xml:space="preserve">38,75   "m3 zeminy á 2,0 t/m3 "   *2</t>
  </si>
  <si>
    <t>-171828855</t>
  </si>
  <si>
    <t>174111101</t>
  </si>
  <si>
    <t>Zásyp sypaninou z jakékoliv horniny ručně s uložením výkopku ve vrstvách se zhutněním jam, šachet, rýh nebo kolem objektů v těchto vykopávkách</t>
  </si>
  <si>
    <t>-370856483</t>
  </si>
  <si>
    <t>https://podminky.urs.cz/item/CS_URS_2023_02/174111101</t>
  </si>
  <si>
    <t>"zásyp</t>
  </si>
  <si>
    <t xml:space="preserve">"veškerý výkopek "   725,50</t>
  </si>
  <si>
    <t xml:space="preserve">" dokopání "       44,0</t>
  </si>
  <si>
    <t xml:space="preserve">"odečet pískového obsypu - pouze 30%, vvětšina je ve stáv. top. kanálech" -489,73*0,3 </t>
  </si>
  <si>
    <t xml:space="preserve">"zásyp ve stávaj. kanálech a šachtách  "  88,0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</si>
  <si>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</si>
  <si>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</si>
  <si>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-567586638</t>
  </si>
  <si>
    <t>https://podminky.urs.cz/item/CS_URS_2023_02/175111101</t>
  </si>
  <si>
    <t>" Lóže pod potrubí + obsyp potrubí</t>
  </si>
  <si>
    <t xml:space="preserve">" od Kotelny  </t>
  </si>
  <si>
    <t xml:space="preserve">" k OPV 1 " 41,20 *  1,50  *  (0,30 + 0,50)</t>
  </si>
  <si>
    <t xml:space="preserve">"OPV 1 - OEV 2 "     8,50*1,50* ( 0,30+ 0,50)</t>
  </si>
  <si>
    <t xml:space="preserve">"OEV 2  - OPV 3 "     15,10*1,50* ( 0,30+ 0,50) </t>
  </si>
  <si>
    <t xml:space="preserve">"OPV 3  - OPV 4 "     23,30*1,50* ( 0,35  +0,50) </t>
  </si>
  <si>
    <t xml:space="preserve">"OPV 4  - OEV 5 "     10,00*1,50* ( 0,35+0,50) </t>
  </si>
  <si>
    <t xml:space="preserve">"OEV 5  - OEV 6 "     16,00*1,50* ( 0,35+0,50) </t>
  </si>
  <si>
    <t xml:space="preserve">"OEV 6  - LV 10 "     52,30*1,50* ( 0,35 +0,50) </t>
  </si>
  <si>
    <t xml:space="preserve">"LV 10   - KBV 9 "     10,30*1,50* ( 0,35 +0,50) </t>
  </si>
  <si>
    <t xml:space="preserve">"OEV 2   - KBV 2 "     2,30*1,50* ( 0,35 +0,40) </t>
  </si>
  <si>
    <t xml:space="preserve">"OPV 4   - KBV 6 "     34,30*1,50* ( 0,50+0,40) </t>
  </si>
  <si>
    <t xml:space="preserve">"OPV 5   - KBV 7 "     11,60*1,50* ( 0,35+0,50) </t>
  </si>
  <si>
    <t xml:space="preserve">"OPV 6   - KBV 8 "     10,80*1,50* ( 0,35+0,50) </t>
  </si>
  <si>
    <t xml:space="preserve">"OPV 3   - OEVa1 "     30,70*1,50* ( 0,20 + 0,40) </t>
  </si>
  <si>
    <t xml:space="preserve">"OEVa 1   - OPVa2 "     32,10*1,50* (0,25 +0,40) </t>
  </si>
  <si>
    <t xml:space="preserve">"OPVa 2   - LVa9 "     40,30*1,50* (0,3+0,40) </t>
  </si>
  <si>
    <t xml:space="preserve">                                        37,0*0,90*0,40</t>
  </si>
  <si>
    <t xml:space="preserve">"LVa 9   - KBV 5 "     13,30*1,50* (0,35 +0,40) </t>
  </si>
  <si>
    <t xml:space="preserve">"OEVa 1   - KBV 3 "     11,30*1,50* (0,35 +0,40) </t>
  </si>
  <si>
    <t xml:space="preserve">"OPVa 2   - KBV 4 "     7,00*0,80* 0,50 </t>
  </si>
  <si>
    <t xml:space="preserve">" obsyp  kolem stávaj. šachet "  2,60 * 3,60  *0,50   * 10  +0,011</t>
  </si>
  <si>
    <t xml:space="preserve">"odečet potrubí"  -64,70*0,125*0,125*3,14   *2</t>
  </si>
  <si>
    <t xml:space="preserve">"odečet potrubí"  -23,30*0,09*0,09*3,14   *2</t>
  </si>
  <si>
    <t>M</t>
  </si>
  <si>
    <t>58337310</t>
  </si>
  <si>
    <t>štěrkopísek frakce 0/4</t>
  </si>
  <si>
    <t>1101006407</t>
  </si>
  <si>
    <t xml:space="preserve">482,20   " m3 písku   "   * 2,0  "t /m3</t>
  </si>
  <si>
    <t>Zemní práce - přípravné práce</t>
  </si>
  <si>
    <t>121112003</t>
  </si>
  <si>
    <t>Sejmutí ornice ručně při souvislé ploše, tl. vrstvy do 200 mm</t>
  </si>
  <si>
    <t>773105868</t>
  </si>
  <si>
    <t>https://podminky.urs.cz/item/CS_URS_2023_02/121112003</t>
  </si>
  <si>
    <t>"sejmutí ornice</t>
  </si>
  <si>
    <t xml:space="preserve">" kotelny "  10,0*4,0</t>
  </si>
  <si>
    <t xml:space="preserve">" u LV 3 "   6,0 *13,0</t>
  </si>
  <si>
    <t xml:space="preserve">" k asfalt. hřišti "  5,0 *3,0    + "za hřištěm "   11,0 *3,0</t>
  </si>
  <si>
    <t xml:space="preserve">" od asfalt. silnice k zámkové dlažbě "  20,50 *3,0   + "šachta"  5,0*5,0</t>
  </si>
  <si>
    <t xml:space="preserve">"mezi zámk. dlsažbou a příst. komunikací "   3,0*3,0</t>
  </si>
  <si>
    <t xml:space="preserve">"od asfalt. komunik. k KBV 4  "  14,0*3,0 +2,0</t>
  </si>
  <si>
    <t xml:space="preserve">"od OPVa 2 ke přístup. komunik. k č.p. 1232 "    (8,0+26,0) * 3,0</t>
  </si>
  <si>
    <t xml:space="preserve">"od komunikace k parkovišti "     5,0 * 3,0</t>
  </si>
  <si>
    <t xml:space="preserve">" u KBV 5 "   5,0*3,0</t>
  </si>
  <si>
    <t xml:space="preserve">" dole - nic </t>
  </si>
  <si>
    <t>23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</si>
  <si>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</si>
  <si>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</si>
  <si>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1268519301</t>
  </si>
  <si>
    <t>https://podminky.urs.cz/item/CS_URS_2023_02/162251101</t>
  </si>
  <si>
    <t xml:space="preserve">437,50 "m2   =  "    * 0,10   "m3</t>
  </si>
  <si>
    <t xml:space="preserve">43,75   * 2</t>
  </si>
  <si>
    <t>24</t>
  </si>
  <si>
    <t>167151101</t>
  </si>
  <si>
    <t>Nakládání, skládání a překládání neulehlého výkopku nebo sypaniny strojně nakládání, množství do 100 m3, z horniny třídy těžitelnosti I, skupiny 1 až 3</t>
  </si>
  <si>
    <t>721793163</t>
  </si>
  <si>
    <t>https://podminky.urs.cz/item/CS_URS_2023_02/167151101</t>
  </si>
  <si>
    <t>181006111</t>
  </si>
  <si>
    <t>Rozprostření zemin schopných zúrodnění v rovině a ve sklonu do 1:5, tloušťka vrstvy do 0,10 m</t>
  </si>
  <si>
    <t>-1067568822</t>
  </si>
  <si>
    <t>https://podminky.urs.cz/item/CS_URS_2023_02/181006111</t>
  </si>
  <si>
    <t>1814111311</t>
  </si>
  <si>
    <t>Založení trávníku na půdě předem připravené plochy do 1000 m2 výsevem včetně utažení parkového v rovině nebo na svahu do 1:5</t>
  </si>
  <si>
    <t>-307815811</t>
  </si>
  <si>
    <t>https://podminky.urs.cz/item/CS_URS_2023_02/1814111311</t>
  </si>
  <si>
    <t>00572410</t>
  </si>
  <si>
    <t>osivo směs travní parková</t>
  </si>
  <si>
    <t>kg</t>
  </si>
  <si>
    <t>-1652345999</t>
  </si>
  <si>
    <t xml:space="preserve">437,50   "m2 "  * 0,04  * 1,05</t>
  </si>
  <si>
    <t>19,0</t>
  </si>
  <si>
    <t>181951111</t>
  </si>
  <si>
    <t>Úprava pláně vyrovnáním výškových rozdílů strojně v hornině třídy těžitelnosti I, skupiny 1 až 3 bez zhutnění</t>
  </si>
  <si>
    <t>-502693219</t>
  </si>
  <si>
    <t>https://podminky.urs.cz/item/CS_URS_2023_02/181951111</t>
  </si>
  <si>
    <t>183403153</t>
  </si>
  <si>
    <t>Obdělání půdy hrabáním v rovině nebo na svahu do 1:5</t>
  </si>
  <si>
    <t>2025883958</t>
  </si>
  <si>
    <t>https://podminky.urs.cz/item/CS_URS_2023_02/183403153</t>
  </si>
  <si>
    <t>511</t>
  </si>
  <si>
    <t>Komunikace - bourání</t>
  </si>
  <si>
    <t>31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</si>
  <si>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</si>
  <si>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</si>
  <si>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1223735861</t>
  </si>
  <si>
    <t>https://podminky.urs.cz/item/CS_URS_2023_02/113106023</t>
  </si>
  <si>
    <t xml:space="preserve">"zámková dlažba "  </t>
  </si>
  <si>
    <t xml:space="preserve">" u LVa4 "   3,30 * 1,20</t>
  </si>
  <si>
    <t xml:space="preserve">" u OPV 1 - chodník "     5,0 * 0,60</t>
  </si>
  <si>
    <t>7,0</t>
  </si>
  <si>
    <t>113106093</t>
  </si>
  <si>
    <t>Rozebrání dlažeb a dílců při překopech inženýrských sítí s přemístěním hmot na skládku na vzdálenost do 3 m nebo s naložením na dopravní prostředek ručně vozovek a ploch, s jakoukoliv výplní spár z vegetační dlažby s ložem z kameniva betonové</t>
  </si>
  <si>
    <t>-1305205351</t>
  </si>
  <si>
    <t>https://podminky.urs.cz/item/CS_URS_2023_02/113106093</t>
  </si>
  <si>
    <t xml:space="preserve">" u č.p. 1231  "   7,0  "bm "   * 1,0</t>
  </si>
  <si>
    <t>32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</si>
  <si>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</si>
  <si>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</si>
  <si>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1428881484</t>
  </si>
  <si>
    <t>https://podminky.urs.cz/item/CS_URS_2023_02/113107182</t>
  </si>
  <si>
    <t>"živičné kryty</t>
  </si>
  <si>
    <t xml:space="preserve">" u kotelny - silnice "   (18,0 + 7,0 ) * 3,0</t>
  </si>
  <si>
    <t xml:space="preserve">   "  chodník "     19,0 * 2,50      </t>
  </si>
  <si>
    <t xml:space="preserve">" č.p. 1229 - chodník "  21,0 * 3,50</t>
  </si>
  <si>
    <t xml:space="preserve">"asfalt. hřiště  "  9,0 *2,50</t>
  </si>
  <si>
    <t xml:space="preserve">"asfalt. chodník ke č.p. 1230 "    4,0 *3,0</t>
  </si>
  <si>
    <t xml:space="preserve">"asfalt. chodník ke č.p. 1231 "    4,0 *3,0</t>
  </si>
  <si>
    <t xml:space="preserve">"asfalt. chodník ke č.p. 1232 "    4,0 *3,0</t>
  </si>
  <si>
    <t xml:space="preserve">"parkoviště u LVa8 "   40,0 *3,0</t>
  </si>
  <si>
    <t xml:space="preserve">" chodník ke KBV 5 "   9,50 * 2,50</t>
  </si>
  <si>
    <t xml:space="preserve">" spodní řada "  </t>
  </si>
  <si>
    <t xml:space="preserve">" od OPV 3 - OPV 4 "    (14,0  + 2,50) * 3,0</t>
  </si>
  <si>
    <t xml:space="preserve">"doleva k LV 6 "    22,0 *1,0</t>
  </si>
  <si>
    <t xml:space="preserve">" od OPV 4 - k LV 10 "  (75,0+12,0 )  *  2,50</t>
  </si>
  <si>
    <t>33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</si>
  <si>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</si>
  <si>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</si>
  <si>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572005429</t>
  </si>
  <si>
    <t>https://podminky.urs.cz/item/CS_URS_2023_02/113107331</t>
  </si>
  <si>
    <t xml:space="preserve">"betonové plochy  "   </t>
  </si>
  <si>
    <t xml:space="preserve">"spodní řada  KBV 6 "    2,0 * 3,0  +  13,0*2,50</t>
  </si>
  <si>
    <t xml:space="preserve">"od LV 6 - LV 5 "  5,0*1,50 +1,50    "m2</t>
  </si>
  <si>
    <t xml:space="preserve">" č.p. 1238   "  15,0 *2,0</t>
  </si>
  <si>
    <t xml:space="preserve">" č.p. 1239 -+ 1240 "    (14,0 + 3,0 )   *  2,0</t>
  </si>
  <si>
    <t xml:space="preserve">"č.p. 1240 "      (9,0 +2,0 ) *  3,0</t>
  </si>
  <si>
    <t>34</t>
  </si>
  <si>
    <t>113108442</t>
  </si>
  <si>
    <t>Rozrytí vrstvy krytu nebo podkladu z kameniva bez zhutnění, bez vyrovnání rozrytého materiálu, pro jakékoliv tloušťky se živičným pojivem</t>
  </si>
  <si>
    <t>-697584566</t>
  </si>
  <si>
    <t>https://podminky.urs.cz/item/CS_URS_2023_02/113108442</t>
  </si>
  <si>
    <t>35</t>
  </si>
  <si>
    <t>113201112</t>
  </si>
  <si>
    <t>Vytrhání obrub s vybouráním lože, s přemístěním hmot na skládku na vzdálenost do 3 m nebo s naložením na dopravní prostředek silničních ležatých</t>
  </si>
  <si>
    <t>-1519930316</t>
  </si>
  <si>
    <t>https://podminky.urs.cz/item/CS_URS_2023_02/113201112</t>
  </si>
  <si>
    <t xml:space="preserve">"Silniční "    </t>
  </si>
  <si>
    <t xml:space="preserve">" u kotelny "  3,0+ 18,0</t>
  </si>
  <si>
    <t xml:space="preserve">"chodník u č.p. 1229 " 21,0   " dole u parkoviště "  +3,0+3,0</t>
  </si>
  <si>
    <t xml:space="preserve">" parkoviště u LVa2 "     3,0+3,0</t>
  </si>
  <si>
    <t xml:space="preserve">"parkoviště vpravo u LV a 9 "   3,0+8,0 +5,0</t>
  </si>
  <si>
    <t>36</t>
  </si>
  <si>
    <t>113204111</t>
  </si>
  <si>
    <t>Vytrhání obrub s vybouráním lože, s přemístěním hmot na skládku na vzdálenost do 3 m nebo s naložením na dopravní prostředek záhonových</t>
  </si>
  <si>
    <t>1173477454</t>
  </si>
  <si>
    <t>https://podminky.urs.cz/item/CS_URS_2023_02/113204111</t>
  </si>
  <si>
    <t>"chodníkové obrubníky</t>
  </si>
  <si>
    <t xml:space="preserve">" u č.p. 1229 "    5,0+5,0 +21,0</t>
  </si>
  <si>
    <t xml:space="preserve">" u chodníku vpravo "  3* 3,0 *2</t>
  </si>
  <si>
    <t xml:space="preserve">" dole "   2,0 *2 * 4</t>
  </si>
  <si>
    <t>37</t>
  </si>
  <si>
    <t>919735112</t>
  </si>
  <si>
    <t>Řezání stávajícího živičného krytu nebo podkladu hloubky přes 50 do 100 mm</t>
  </si>
  <si>
    <t>-710087559</t>
  </si>
  <si>
    <t>https://podminky.urs.cz/item/CS_URS_2023_02/919735112</t>
  </si>
  <si>
    <t>"řezání živice "</t>
  </si>
  <si>
    <t xml:space="preserve">" kotelny "  9,0 * 2 + 16,50</t>
  </si>
  <si>
    <t xml:space="preserve">"chodník "  21,0</t>
  </si>
  <si>
    <t xml:space="preserve">"chodník před č.p. 1229 - jednostranně  "   21,0  + 2,0</t>
  </si>
  <si>
    <t xml:space="preserve">"chodník od domu č.p. 1229 " 2,0+2,0   "přes parkoviště dolů "   + 15,0 + 15,0</t>
  </si>
  <si>
    <t xml:space="preserve">" hřiště - doprava "  9,0+9,0</t>
  </si>
  <si>
    <t xml:space="preserve">"chodníky "  ( 4,0 +4,0 +4,0 )  * 2</t>
  </si>
  <si>
    <t xml:space="preserve">"parkoviště u LVa9 "   41,0*2+2,0</t>
  </si>
  <si>
    <t xml:space="preserve">"chodník ke KVB 5 "   2,0*2</t>
  </si>
  <si>
    <t xml:space="preserve">"dole - chodník od LV 6 "   2,0+ 22,0 </t>
  </si>
  <si>
    <t xml:space="preserve">"chodník od OPV 4  k LV 10 "  ( 75,0+12,0 +2,0)</t>
  </si>
  <si>
    <t>38</t>
  </si>
  <si>
    <t>919735123</t>
  </si>
  <si>
    <t>Řezání stávajícího betonového krytu nebo podkladu hloubky přes 100 do 150 mm</t>
  </si>
  <si>
    <t>1131344100</t>
  </si>
  <si>
    <t>https://podminky.urs.cz/item/CS_URS_2023_02/919735123</t>
  </si>
  <si>
    <t>"spodní řada</t>
  </si>
  <si>
    <t xml:space="preserve">" KBV 6 "  13,0*2 + 2,50</t>
  </si>
  <si>
    <t xml:space="preserve">" od LV 6 k LV 5 "    22,0</t>
  </si>
  <si>
    <t xml:space="preserve">"od LV 5 k  LV  10 "  75,0+5,0</t>
  </si>
  <si>
    <t xml:space="preserve">" KBV 8 "  9,0+9,0 + 2,50</t>
  </si>
  <si>
    <t xml:space="preserve">"KBV 7 "   11,0+11,0 +2,50</t>
  </si>
  <si>
    <t xml:space="preserve">"KVB 9 "    11,0+11,0+2,50</t>
  </si>
  <si>
    <t>521</t>
  </si>
  <si>
    <t>Komunikace - nové konstrukce</t>
  </si>
  <si>
    <t>40</t>
  </si>
  <si>
    <t>451317777</t>
  </si>
  <si>
    <t>Podklad nebo lože pod dlažbu (přídlažbu) v ploše vodorovné nebo ve sklonu do 1:5, tloušťky od 50 do 100 mm z betonu prostého</t>
  </si>
  <si>
    <t>1656495531</t>
  </si>
  <si>
    <t>https://podminky.urs.cz/item/CS_URS_2023_02/451317777</t>
  </si>
  <si>
    <t>"podklad pod obrubníky z betonu</t>
  </si>
  <si>
    <t xml:space="preserve">"silniční "          70,0 * 0,40</t>
  </si>
  <si>
    <t xml:space="preserve">" chodníkové "  65,0 *0,30</t>
  </si>
  <si>
    <t>41</t>
  </si>
  <si>
    <t>564671111</t>
  </si>
  <si>
    <t>Podklad z kameniva hrubého drceného vel. 63-125 mm, s rozprostřením a zhutněním plochy přes 100 m2, po zhutnění tl. 250 mm</t>
  </si>
  <si>
    <t>2099752049</t>
  </si>
  <si>
    <t>https://podminky.urs.cz/item/CS_URS_2023_02/564671111</t>
  </si>
  <si>
    <t>42</t>
  </si>
  <si>
    <t>564760111</t>
  </si>
  <si>
    <t>Podklad nebo kryt z kameniva hrubého drceného vel. 16-32 mm s rozprostřením a zhutněním plochy přes 100 m2, po zhutnění tl. 200 mm</t>
  </si>
  <si>
    <t>-1384437884</t>
  </si>
  <si>
    <t>https://podminky.urs.cz/item/CS_URS_2023_02/564760111</t>
  </si>
  <si>
    <t xml:space="preserve">687,25  "živice</t>
  </si>
  <si>
    <t xml:space="preserve">144,50  "  betonový kryt </t>
  </si>
  <si>
    <t>43</t>
  </si>
  <si>
    <t>564831011</t>
  </si>
  <si>
    <t>Podklad ze štěrkodrti ŠD s rozprostřením a zhutněním plochy jednotlivě do 100 m2, po zhutnění tl. 100 mm</t>
  </si>
  <si>
    <t>-848752905</t>
  </si>
  <si>
    <t>https://podminky.urs.cz/item/CS_URS_2023_02/564831011</t>
  </si>
  <si>
    <t xml:space="preserve">7,0      " zámková dlažba</t>
  </si>
  <si>
    <t>44</t>
  </si>
  <si>
    <t>573191111</t>
  </si>
  <si>
    <t>Postřik infiltrační kationaktivní emulzí v množství 1,00 kg/m2</t>
  </si>
  <si>
    <t>372386527</t>
  </si>
  <si>
    <t>https://podminky.urs.cz/item/CS_URS_2023_02/573191111</t>
  </si>
  <si>
    <t>45</t>
  </si>
  <si>
    <t>575191111</t>
  </si>
  <si>
    <t>Vsypný makadam VM z kameniva hrubého drceného s rozprostřením, se vsypem z kameniva drceného obaleného asfaltem, po zhutnění tl. 100 mm</t>
  </si>
  <si>
    <t>1617148019</t>
  </si>
  <si>
    <t>https://podminky.urs.cz/item/CS_URS_2023_02/575191111</t>
  </si>
  <si>
    <t>46</t>
  </si>
  <si>
    <t>576133111R</t>
  </si>
  <si>
    <t>Asfaltový koberec mastixový SMA 8 (AKMJ) s rozprostřením a se zhutněním v pruhu šířky do 3 m, po zhutnění tl. 40 mm</t>
  </si>
  <si>
    <t>1219764701</t>
  </si>
  <si>
    <t>https://podminky.urs.cz/item/CS_URS_2023_02/576133111R</t>
  </si>
  <si>
    <t>47</t>
  </si>
  <si>
    <t>576153311</t>
  </si>
  <si>
    <t>Asfaltový koberec mastixový SMA 16 (AKMH) s rozprostřením a se zhutněním v pruhu šířky do 3 m, po zhutnění tl. 60 mm</t>
  </si>
  <si>
    <t>-1074285068</t>
  </si>
  <si>
    <t>https://podminky.urs.cz/item/CS_URS_2023_02/576153311</t>
  </si>
  <si>
    <t>48</t>
  </si>
  <si>
    <t>581124115</t>
  </si>
  <si>
    <t>Kryt z prostého betonu komunikací pro pěší tl. 150 mm</t>
  </si>
  <si>
    <t>1829713087</t>
  </si>
  <si>
    <t>https://podminky.urs.cz/item/CS_URS_2023_02/581124115</t>
  </si>
  <si>
    <t>49</t>
  </si>
  <si>
    <t>596211211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</si>
  <si>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50 do 100 m2</t>
  </si>
  <si>
    <t>-1296755437</t>
  </si>
  <si>
    <t>https://podminky.urs.cz/item/CS_URS_2023_02/596211211</t>
  </si>
  <si>
    <t>50</t>
  </si>
  <si>
    <t>59245213</t>
  </si>
  <si>
    <t>dlažba zámková tvaru I 196x161x80mm přírodní</t>
  </si>
  <si>
    <t>-170834446</t>
  </si>
  <si>
    <t>39</t>
  </si>
  <si>
    <t>597961111</t>
  </si>
  <si>
    <t>Rigol dlážděný do lože z betonu prostého tl. 100 mm, s vyplněním a zatřením spár cementovou maltou z prefabrikátů celkové šířky rigolu do 1030 mm</t>
  </si>
  <si>
    <t>-1070793646</t>
  </si>
  <si>
    <t>https://podminky.urs.cz/item/CS_URS_2023_02/597961111</t>
  </si>
  <si>
    <t>51</t>
  </si>
  <si>
    <t>160749734</t>
  </si>
  <si>
    <t>52</t>
  </si>
  <si>
    <t>59227030</t>
  </si>
  <si>
    <t>žlab betonový průběžný do dlažby 1000x300x100mm</t>
  </si>
  <si>
    <t>550763326</t>
  </si>
  <si>
    <t>53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</si>
  <si>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</si>
  <si>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</si>
  <si>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-797351232</t>
  </si>
  <si>
    <t>https://podminky.urs.cz/item/CS_URS_2023_02/916231213</t>
  </si>
  <si>
    <t>54</t>
  </si>
  <si>
    <t>59217024</t>
  </si>
  <si>
    <t>obrubník betonový chodníkový 500x100x250mm</t>
  </si>
  <si>
    <t>-1571356470</t>
  </si>
  <si>
    <t>55</t>
  </si>
  <si>
    <t>916241213</t>
  </si>
  <si>
    <t>Osazení obrubníku kamenného se zřízením lože, s vyplněním a zatřením spár cementovou maltou stojatého s boční opěrou z betonu prostého, do lože z betonu prostého</t>
  </si>
  <si>
    <t>1364963825</t>
  </si>
  <si>
    <t>https://podminky.urs.cz/item/CS_URS_2023_02/916241213</t>
  </si>
  <si>
    <t>56</t>
  </si>
  <si>
    <t>59218002</t>
  </si>
  <si>
    <t>krajník betonový silniční 500x250x100mm</t>
  </si>
  <si>
    <t>2059648451</t>
  </si>
  <si>
    <t>89</t>
  </si>
  <si>
    <t>Odvzdušňovací šachta</t>
  </si>
  <si>
    <t>57</t>
  </si>
  <si>
    <t>272313611</t>
  </si>
  <si>
    <t>Základy z betonu prostého klenby z betonu kamenem neprokládaného tř. C 16/20</t>
  </si>
  <si>
    <t>-792708596</t>
  </si>
  <si>
    <t>https://podminky.urs.cz/item/CS_URS_2023_02/272313611</t>
  </si>
  <si>
    <t xml:space="preserve">"základové pásy "   1,20 *0,30*0,20   * 2 "ks "     + 0,006</t>
  </si>
  <si>
    <t>61</t>
  </si>
  <si>
    <t>311113132</t>
  </si>
  <si>
    <t>Nadzákladové zdi z tvárnic ztraceného bednění betonových hladkých, včetně výplně z betonu třídy C 16/20, tloušťky zdiva přes 150 do 200 mm</t>
  </si>
  <si>
    <t>-1916621539</t>
  </si>
  <si>
    <t>https://podminky.urs.cz/item/CS_URS_2023_02/311113132</t>
  </si>
  <si>
    <t xml:space="preserve">"spodní dílce - tl. 20 cm  "   1,0  *0,50   * 2</t>
  </si>
  <si>
    <t xml:space="preserve">"horní čtverec "  (1,0+0,60)*2   *    0,50 </t>
  </si>
  <si>
    <t>451573111</t>
  </si>
  <si>
    <t>Lože pod potrubí, stoky a drobné objekty v otevřeném výkopu z písku a štěrkopísku do 63 mm</t>
  </si>
  <si>
    <t>133245618</t>
  </si>
  <si>
    <t>https://podminky.urs.cz/item/CS_URS_2023_02/451573111</t>
  </si>
  <si>
    <t>"pískový zásyp</t>
  </si>
  <si>
    <t xml:space="preserve">1,0*0,80*  0,40</t>
  </si>
  <si>
    <t>58</t>
  </si>
  <si>
    <t>452386111</t>
  </si>
  <si>
    <t>Podkladní a vyrovnávací konstrukce z betonu vyrovnávací prstence z prostého betonu tř. C 25/30 pod poklopy a mříže, výšky do 100 mm</t>
  </si>
  <si>
    <t>kus</t>
  </si>
  <si>
    <t>-935180902</t>
  </si>
  <si>
    <t>https://podminky.urs.cz/item/CS_URS_2023_02/452386111</t>
  </si>
  <si>
    <t>62</t>
  </si>
  <si>
    <t>894414211</t>
  </si>
  <si>
    <t>Osazení betonových nebo železobetonových dílců pro šachty desek zákrytových</t>
  </si>
  <si>
    <t>1413773281</t>
  </si>
  <si>
    <t>https://podminky.urs.cz/item/CS_URS_2023_02/894414211</t>
  </si>
  <si>
    <t>63</t>
  </si>
  <si>
    <t>59341218</t>
  </si>
  <si>
    <t>deska stropní plná PZD 1200x300x90mm</t>
  </si>
  <si>
    <t>1564474637</t>
  </si>
  <si>
    <t>59</t>
  </si>
  <si>
    <t>899103112</t>
  </si>
  <si>
    <t>Osazení poklopů litinových, ocelových nebo železobetonových včetně rámů pro třídu zatížení B125, C250</t>
  </si>
  <si>
    <t>-357473252</t>
  </si>
  <si>
    <t>https://podminky.urs.cz/item/CS_URS_2023_02/899103112</t>
  </si>
  <si>
    <t>60</t>
  </si>
  <si>
    <t>56241633</t>
  </si>
  <si>
    <t>poklop pojízdný pro OA akumulační nádrže, nastavitelný 750-1050mm, (kategorie B 125)</t>
  </si>
  <si>
    <t>1433827946</t>
  </si>
  <si>
    <t>Ostatní konstrukce a práce, bourání</t>
  </si>
  <si>
    <t>65</t>
  </si>
  <si>
    <t>341244811R1</t>
  </si>
  <si>
    <t>Vybourání podlahy v kotelně, opětné zasypání a zabetonování vč. vodorov. izolace</t>
  </si>
  <si>
    <t>1079491276</t>
  </si>
  <si>
    <t>"rozpis položky - podlaha v kotelně (NB1)</t>
  </si>
  <si>
    <t xml:space="preserve">"vyříznutí bet.podlahy tl. min. 10 cm "  1,50+1,50</t>
  </si>
  <si>
    <t xml:space="preserve">"vybourání podlahové beton.desky -tl. asi 10 cm"  1,50*1,50*0,10</t>
  </si>
  <si>
    <t xml:space="preserve">"sejmutí obnažené vodorovné izolace"  1,50*1,50</t>
  </si>
  <si>
    <t xml:space="preserve">"vybourání podkladního betonu tl. 8 cm"  1,50*1,50*0,08</t>
  </si>
  <si>
    <t>"vykopání zeminy /štěrku na hl. zaústění potrubí" 1,50*1,50* 1,30</t>
  </si>
  <si>
    <t xml:space="preserve">"bednění  pro obsyp potrubí pískem"    1,50*1,30</t>
  </si>
  <si>
    <t xml:space="preserve">"zásyp/obsyp potrubí  pískem    "  1,50*0,50*1,20 - (3,14*0,12*0,12*1,30*2)</t>
  </si>
  <si>
    <t>"zásyp vykopanou zeminou" 1,50*1,0*1,30</t>
  </si>
  <si>
    <t>"zhutnění</t>
  </si>
  <si>
    <t xml:space="preserve">"podkladní beton "  1,50* 1,50 *0,08</t>
  </si>
  <si>
    <t xml:space="preserve">"izolace natavovacím pásem IPA,Bitagit"    1,50*1,50</t>
  </si>
  <si>
    <t xml:space="preserve">"betonová podlaha kotelny"   1,50*1,50*0,15</t>
  </si>
  <si>
    <t>"odstranění přebytků - výkopek,beton</t>
  </si>
  <si>
    <t>xxxxxxxxxxxxxxxxxxxxxxxxxxxxxxxxxxxxxxxxxxxxxx</t>
  </si>
  <si>
    <t>"rozpis položky - před budovou do krycího domečku, poté pod stropem - KBV6,7,8 a 9": 4ks</t>
  </si>
  <si>
    <t>"opatrné odříznutí krycího domečku od fasády a jeho likvidace" 4 ks</t>
  </si>
  <si>
    <t xml:space="preserve">"pro zaústění nového potrubí  budou využity stávající prostupy" 8 ks</t>
  </si>
  <si>
    <t xml:space="preserve">"nové krycí domečky budou sestavené z Cetris desek na ocel.konstrukci"(0,60+0,30)* "výška" 1,50   + "plechová stříška"  0,65*0,35</t>
  </si>
  <si>
    <t>"předpokládáme Cetris desky fasádní tl. 16 mm" (0,6+0,3)*1,5*4</t>
  </si>
  <si>
    <t>"stříška bude oplechována Pz plechem" (0,65*0,35)*4</t>
  </si>
  <si>
    <t xml:space="preserve">"spáry domečku budou přetmeleny a domeček bude opatřen omítkovinou "1,35 "m2 </t>
  </si>
  <si>
    <t>"kpl položky" 1</t>
  </si>
  <si>
    <t>66</t>
  </si>
  <si>
    <t>346244811</t>
  </si>
  <si>
    <t>Přizdívky izolační a ochranné z cihel pálených na maltu MC-10 včetně vytvoření požlábku v ohybu izolace vodorovné na svislou, se zatřenou cementovou omítkou z malty min. MC 10 tl. 20 mm pod izolaci z cihel plných dl. 290 mm, P 10 až P 20 tl. 65 mm</t>
  </si>
  <si>
    <t>1480170051</t>
  </si>
  <si>
    <t>https://podminky.urs.cz/item/CS_URS_2023_02/346244811</t>
  </si>
  <si>
    <t xml:space="preserve">"vstupy do objrktů "  9  "ks</t>
  </si>
  <si>
    <t>67</t>
  </si>
  <si>
    <t>612325225</t>
  </si>
  <si>
    <t>Vápenocementová omítka jednotlivých malých ploch štuková na stěnách, plochy jednotlivě přes 1,0 do 4 m2</t>
  </si>
  <si>
    <t>628123634</t>
  </si>
  <si>
    <t>https://podminky.urs.cz/item/CS_URS_2023_02/612325225</t>
  </si>
  <si>
    <t>68</t>
  </si>
  <si>
    <t>622135002</t>
  </si>
  <si>
    <t>Vyrovnání nerovností podkladu vnějších omítaných ploch maltou, tloušťky do 10 mm cementovou stěn</t>
  </si>
  <si>
    <t>-682485943</t>
  </si>
  <si>
    <t>https://podminky.urs.cz/item/CS_URS_2023_02/622135002</t>
  </si>
  <si>
    <t>69</t>
  </si>
  <si>
    <t>952902121</t>
  </si>
  <si>
    <t>Čištění budov při provádění oprav a udržovacích prací podlah drsných nebo chodníků zametením</t>
  </si>
  <si>
    <t>84083282</t>
  </si>
  <si>
    <t>https://podminky.urs.cz/item/CS_URS_2023_02/952902121</t>
  </si>
  <si>
    <t>70</t>
  </si>
  <si>
    <t>977151125</t>
  </si>
  <si>
    <t>Jádrové vrty diamantovými korunkami do stavebních materiálů (železobetonu, betonu, cihel, obkladů, dlažeb, kamene) průměru přes 180 do 200 mm</t>
  </si>
  <si>
    <t>-143922004</t>
  </si>
  <si>
    <t>https://podminky.urs.cz/item/CS_URS_2023_02/977151125</t>
  </si>
  <si>
    <t>71</t>
  </si>
  <si>
    <t>977151128</t>
  </si>
  <si>
    <t>Jádrové vrty diamantovými korunkami do stavebních materiálů (železobetonu, betonu, cihel, obkladů, dlažeb, kamene) průměru přes 250 do 300 mm</t>
  </si>
  <si>
    <t>211526437</t>
  </si>
  <si>
    <t>https://podminky.urs.cz/item/CS_URS_2023_02/977151128</t>
  </si>
  <si>
    <t>72</t>
  </si>
  <si>
    <t>979021113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</si>
  <si>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</si>
  <si>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824995529</t>
  </si>
  <si>
    <t>https://podminky.urs.cz/item/CS_URS_2023_02/979021113</t>
  </si>
  <si>
    <t xml:space="preserve">"obrubíky "    70,0 +65,0 </t>
  </si>
  <si>
    <t>73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</si>
  <si>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</si>
  <si>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</si>
  <si>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654656035</t>
  </si>
  <si>
    <t>https://podminky.urs.cz/item/CS_URS_2023_02/979051121</t>
  </si>
  <si>
    <t>911</t>
  </si>
  <si>
    <t>Dokončující konstrukce a práce</t>
  </si>
  <si>
    <t>74</t>
  </si>
  <si>
    <t>119002121R</t>
  </si>
  <si>
    <t>Pomocné konstrukce při zabezpečení výkopu vodorovné pochozí přechodová lávka délky do 2 m včetně zábradlí zřízení</t>
  </si>
  <si>
    <t>-714761090</t>
  </si>
  <si>
    <t>https://podminky.urs.cz/item/CS_URS_2023_02/119002121R</t>
  </si>
  <si>
    <t>75</t>
  </si>
  <si>
    <t>119002122R</t>
  </si>
  <si>
    <t>Pomocné konstrukce při zabezpečení výkopu vodorovné pochozí přechodová lávka délky do 2 m včetně zábradlí odstranění</t>
  </si>
  <si>
    <t>-928825204</t>
  </si>
  <si>
    <t>https://podminky.urs.cz/item/CS_URS_2023_02/119002122R</t>
  </si>
  <si>
    <t>76</t>
  </si>
  <si>
    <t>119002411</t>
  </si>
  <si>
    <t>Pomocné konstrukce při zabezpečení výkopu vodorovné pojízdné z tlustého ocelového plechu šířky výkopu do 1 m zřízení</t>
  </si>
  <si>
    <t>918124508</t>
  </si>
  <si>
    <t>https://podminky.urs.cz/item/CS_URS_2023_02/119002411</t>
  </si>
  <si>
    <t xml:space="preserve">"přejezd "  3,0  *  3,50 "š."   *   9</t>
  </si>
  <si>
    <t>77</t>
  </si>
  <si>
    <t>119002412</t>
  </si>
  <si>
    <t>Pomocné konstrukce při zabezpečení výkopu vodorovné pojízdné z tlustého ocelového plechu šířky výkopu do 1 m odstranění</t>
  </si>
  <si>
    <t>726293533</t>
  </si>
  <si>
    <t>https://podminky.urs.cz/item/CS_URS_2023_02/119002412</t>
  </si>
  <si>
    <t>78</t>
  </si>
  <si>
    <t>119003131</t>
  </si>
  <si>
    <t>Pomocné konstrukce při zabezpečení výkopu svislé výstražná páska zřízení</t>
  </si>
  <si>
    <t>-845928334</t>
  </si>
  <si>
    <t>https://podminky.urs.cz/item/CS_URS_2023_02/119003131</t>
  </si>
  <si>
    <t>79</t>
  </si>
  <si>
    <t>119003132</t>
  </si>
  <si>
    <t>Pomocné konstrukce při zabezpečení výkopu svislé výstražná páska odstranění</t>
  </si>
  <si>
    <t>16825103</t>
  </si>
  <si>
    <t>https://podminky.urs.cz/item/CS_URS_2023_02/119003132</t>
  </si>
  <si>
    <t>80</t>
  </si>
  <si>
    <t>460671113</t>
  </si>
  <si>
    <t>Výstražná fólie z PVC pro krytí kabelů včetně vyrovnání povrchu rýhy, rozvinutí a uložení fólie šířky do 34 cm</t>
  </si>
  <si>
    <t>635021107</t>
  </si>
  <si>
    <t>https://podminky.urs.cz/item/CS_URS_2023_02/460671113</t>
  </si>
  <si>
    <t xml:space="preserve">"dl. potrubní části "   450,0    "m"  * 2 * 1,10</t>
  </si>
  <si>
    <t>81</t>
  </si>
  <si>
    <t>894102211R</t>
  </si>
  <si>
    <t>Zazdívka odbočky Hork.kanálu z cihel kanalizačních pálených lícových tl 250 mm - zazdívka</t>
  </si>
  <si>
    <t>744546185</t>
  </si>
  <si>
    <t xml:space="preserve">9,0   * 1,50 *0,50  *0,30    +0,025</t>
  </si>
  <si>
    <t>101</t>
  </si>
  <si>
    <t>34571806</t>
  </si>
  <si>
    <t>chránička optického kabelu HDPE jednoplášťová bezhalogenová D 50/44mm</t>
  </si>
  <si>
    <t>-1819789325</t>
  </si>
  <si>
    <t>83</t>
  </si>
  <si>
    <t>951571119</t>
  </si>
  <si>
    <t>Doplnění pískového obsypu obnažených potrubí a kabelů</t>
  </si>
  <si>
    <t>-1272456588</t>
  </si>
  <si>
    <t>"doplnění pískového obsypu na onažených podz. sítích</t>
  </si>
  <si>
    <t>39,0 * 0,60 *0,60</t>
  </si>
  <si>
    <t>6,0 * 0,60*0,60</t>
  </si>
  <si>
    <t xml:space="preserve">"kabely "   75,0 * 0,30* 0,30</t>
  </si>
  <si>
    <t>84</t>
  </si>
  <si>
    <t>957931109</t>
  </si>
  <si>
    <t>Doplnění výstražné krycí folie nad obnažené elektrokabely a trubní vedení</t>
  </si>
  <si>
    <t>-1284413031</t>
  </si>
  <si>
    <t xml:space="preserve">"doplnění  výstražného značení</t>
  </si>
  <si>
    <t xml:space="preserve">120,0  * 1,05</t>
  </si>
  <si>
    <t>85</t>
  </si>
  <si>
    <t>988611101</t>
  </si>
  <si>
    <t>Demontáž a podepření schodiště u domu č.p. 1229</t>
  </si>
  <si>
    <t>1587976096</t>
  </si>
  <si>
    <t xml:space="preserve">"předpokládá se podtažení potrubí  pod schodištěm, ztížená montáž potrubí</t>
  </si>
  <si>
    <t xml:space="preserve">"částečná demontáž bezbariérové plošiny a uložení na určené místo "       1</t>
  </si>
  <si>
    <t>86</t>
  </si>
  <si>
    <t>988611102</t>
  </si>
  <si>
    <t>Obnova schodiště u domu č.p. 1229</t>
  </si>
  <si>
    <t>-1713266714</t>
  </si>
  <si>
    <t>"zpětné přemístění bezbariérové plošiny a opětná montáž bezbariérové plošiny</t>
  </si>
  <si>
    <t xml:space="preserve">"vč. drobných stavebních prací - povrchová úprava terénu před schodištěm a v místě plošiny musí být shodná s původním řešením"     1</t>
  </si>
  <si>
    <t>996</t>
  </si>
  <si>
    <t>Přemístění sutě z vybouraných šachet a kanálů</t>
  </si>
  <si>
    <t>87</t>
  </si>
  <si>
    <t>997013501</t>
  </si>
  <si>
    <t>Odvoz suti a vybouraných hmot na skládku nebo meziskládku se složením, na vzdálenost do 1 km</t>
  </si>
  <si>
    <t>-1168596638</t>
  </si>
  <si>
    <t>https://podminky.urs.cz/item/CS_URS_2023_02/997013501</t>
  </si>
  <si>
    <t>"celkem vybouraných šachet a kanálů</t>
  </si>
  <si>
    <t xml:space="preserve">159,70 "m3 "   * 2,20 "t/m3 "   </t>
  </si>
  <si>
    <t xml:space="preserve">"odvážet na skládku budeme asi 50 %  "    351,34  * 0,5</t>
  </si>
  <si>
    <t>88</t>
  </si>
  <si>
    <t>997013509</t>
  </si>
  <si>
    <t>Odvoz suti a vybouraných hmot na skládku nebo meziskládku se složením, na vzdálenost Příplatek k ceně za každý další i započatý 1 km přes 1 km</t>
  </si>
  <si>
    <t>-1616920541</t>
  </si>
  <si>
    <t>https://podminky.urs.cz/item/CS_URS_2023_02/997013509</t>
  </si>
  <si>
    <t>" celkem do 15 km</t>
  </si>
  <si>
    <t xml:space="preserve">175,67   " t "   * 14</t>
  </si>
  <si>
    <t>997221861</t>
  </si>
  <si>
    <t>Poplatek za uložení stavebního odpadu na recyklační skládce (skládkovné) z prostého betonu zatříděného do Katalogu odpadů pod kódem 17 01 01</t>
  </si>
  <si>
    <t>-361208491</t>
  </si>
  <si>
    <t>https://podminky.urs.cz/item/CS_URS_2023_02/997221861</t>
  </si>
  <si>
    <t>997</t>
  </si>
  <si>
    <t xml:space="preserve">Přemístění  sutě (z překopu komunikace) na skládku</t>
  </si>
  <si>
    <t>90</t>
  </si>
  <si>
    <t>-388021596</t>
  </si>
  <si>
    <t xml:space="preserve">"živičný kryt "     151,20 "t</t>
  </si>
  <si>
    <t xml:space="preserve">"betonový kryt "       47,0  "t</t>
  </si>
  <si>
    <t xml:space="preserve">"žlab  7,0 m "                 1,82   "t</t>
  </si>
  <si>
    <t xml:space="preserve">"zámk. dlažba 3,5 m2 "    1,82    "t</t>
  </si>
  <si>
    <t xml:space="preserve">"obrubník "   0,50 * 0,10 * 0,25  * 2,20</t>
  </si>
  <si>
    <t xml:space="preserve">"Krajník "        0,50 * 0,25 * 0,10    * 2,20</t>
  </si>
  <si>
    <t>91</t>
  </si>
  <si>
    <t>9970135091</t>
  </si>
  <si>
    <t>-1389313320</t>
  </si>
  <si>
    <t>https://podminky.urs.cz/item/CS_URS_2023_02/9970135091</t>
  </si>
  <si>
    <t xml:space="preserve">201,895    "t"    *   14    "celkem 15 km </t>
  </si>
  <si>
    <t>92</t>
  </si>
  <si>
    <t>997221655</t>
  </si>
  <si>
    <t>-1766272389</t>
  </si>
  <si>
    <t>https://podminky.urs.cz/item/CS_URS_2023_02/997221655</t>
  </si>
  <si>
    <t xml:space="preserve">"živičný kryt "     151,20 "t  "    * 0</t>
  </si>
  <si>
    <t>93</t>
  </si>
  <si>
    <t>997221875</t>
  </si>
  <si>
    <t>Poplatek za uložení stavebního odpadu na recyklační skládce (skládkovné) asfaltového bez obsahu dehtu zatříděného do Katalogu odpadů pod kódem 17 03 02</t>
  </si>
  <si>
    <t>-561195920</t>
  </si>
  <si>
    <t>https://podminky.urs.cz/item/CS_URS_2023_02/997221875</t>
  </si>
  <si>
    <t xml:space="preserve">"živičný kryt "     151,20 "t  "    </t>
  </si>
  <si>
    <t>998</t>
  </si>
  <si>
    <t>Přesun hmot</t>
  </si>
  <si>
    <t>94</t>
  </si>
  <si>
    <t>998272201</t>
  </si>
  <si>
    <t>Přesun hmot pro trubní vedení z ocelových trub svařovaných pro vodovody, plynovody, teplovody, shybky, produktovody v otevřeném výkopu dopravní vzdálenost do 15 m</t>
  </si>
  <si>
    <t>2135413238</t>
  </si>
  <si>
    <t>https://podminky.urs.cz/item/CS_URS_2023_02/998272201</t>
  </si>
  <si>
    <t>PSV</t>
  </si>
  <si>
    <t>Práce a dodávky PSV</t>
  </si>
  <si>
    <t>711</t>
  </si>
  <si>
    <t>Izolace proti vodě, vlhkosti a plynům</t>
  </si>
  <si>
    <t>95</t>
  </si>
  <si>
    <t>711111001</t>
  </si>
  <si>
    <t>Provedení izolace proti zemní vlhkosti natěradly a tmely za studena na ploše vodorovné V nátěrem penetračním</t>
  </si>
  <si>
    <t>151891355</t>
  </si>
  <si>
    <t>https://podminky.urs.cz/item/CS_URS_2023_02/711111001</t>
  </si>
  <si>
    <t>96</t>
  </si>
  <si>
    <t>11163150</t>
  </si>
  <si>
    <t>lak penetrační asfaltový</t>
  </si>
  <si>
    <t>909559620</t>
  </si>
  <si>
    <t>97</t>
  </si>
  <si>
    <t>711142559</t>
  </si>
  <si>
    <t>Provedení izolace proti zemní vlhkosti pásy přitavením NAIP na ploše svislé S</t>
  </si>
  <si>
    <t>-1519384702</t>
  </si>
  <si>
    <t>https://podminky.urs.cz/item/CS_URS_2023_02/711142559</t>
  </si>
  <si>
    <t>100</t>
  </si>
  <si>
    <t>62832134</t>
  </si>
  <si>
    <t>pás asfaltový natavitelný oxidovaný s vložkou ze skleněné rohože typu V60 s jemnozrnným minerálním posypem tl 4,0mm</t>
  </si>
  <si>
    <t>-2087428045</t>
  </si>
  <si>
    <t>99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</si>
  <si>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</si>
  <si>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</si>
  <si>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</si>
  <si>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-2079297032</t>
  </si>
  <si>
    <t>https://podminky.urs.cz/item/CS_URS_2023_02/998711201</t>
  </si>
  <si>
    <t>222532-1b - Stavební část - větev Západ</t>
  </si>
  <si>
    <t xml:space="preserve">    01 - Přípravné práce, odstranění stromů, ochr. flory</t>
  </si>
  <si>
    <t>Přípravné práce, odstranění stromů, ochr. flory</t>
  </si>
  <si>
    <t>-1054557319</t>
  </si>
  <si>
    <t>"zřízení ochranného oplocení - zeleň</t>
  </si>
  <si>
    <t xml:space="preserve">"kotelny"    15,0  " mdl."   * 2,0  "výška</t>
  </si>
  <si>
    <t xml:space="preserve">" u  LZ 7 "     (10,0 + 7,0 ) *  2,0</t>
  </si>
  <si>
    <t xml:space="preserve">" u OEZ 3 "    6,0   * 2,0</t>
  </si>
  <si>
    <t xml:space="preserve">" u OEZ 7 "    6,0   * 2,0</t>
  </si>
  <si>
    <t xml:space="preserve">" u LZ  23 "    9,0   * 2,0</t>
  </si>
  <si>
    <t xml:space="preserve">" </t>
  </si>
  <si>
    <t>166728931</t>
  </si>
  <si>
    <t>-1801715544</t>
  </si>
  <si>
    <t xml:space="preserve">"od kotelny - KBZ 5,4"  </t>
  </si>
  <si>
    <t>9,4+1,10+15,0+23,2+27,4+2,0+11,0+6,4+4,50+11,0+5,0+36,7+14,0+6,0+6,70</t>
  </si>
  <si>
    <t>33,6+6,6+8,10+12,2+11,4+8,10+10,50</t>
  </si>
  <si>
    <t xml:space="preserve">"OZa3 -  KBZ 3"   7,2+1,90+16,20</t>
  </si>
  <si>
    <t xml:space="preserve">"OEZ1 - KBZ 12 "  1,60+18,90+7,0+4,6+6,7+6,50+1,50+19,1+5,0+17,8+5,20+24,60+8,0</t>
  </si>
  <si>
    <t>1,60+12,2+12,9+32,0+7,0</t>
  </si>
  <si>
    <t xml:space="preserve">"KBZ 6 "  9,90</t>
  </si>
  <si>
    <t xml:space="preserve">"OEZ 4 - KBZ 8 "   22,0+10,20</t>
  </si>
  <si>
    <t>"OEZ 5 - KBZ 9" 6,50+2,0+8,60</t>
  </si>
  <si>
    <t xml:space="preserve">"OEZ 6 - KBZ 10"     18,80 + 8,80</t>
  </si>
  <si>
    <t xml:space="preserve">"KBZ 11 "  3,3+3,3+5,50</t>
  </si>
  <si>
    <t xml:space="preserve">P"OEZ 3 - KBZ 7 "    28,0   " ????"  </t>
  </si>
  <si>
    <t>Součet = m</t>
  </si>
  <si>
    <t xml:space="preserve">0,587  "km</t>
  </si>
  <si>
    <t>-584803155</t>
  </si>
  <si>
    <t xml:space="preserve">"potrubí plynu " </t>
  </si>
  <si>
    <t>"OEZ 1 " 2,0*2</t>
  </si>
  <si>
    <t xml:space="preserve">"OEZ 2 "  2,0</t>
  </si>
  <si>
    <t>"OEZ 1 - STL " 2,0*2</t>
  </si>
  <si>
    <t xml:space="preserve">"OEZa3  - NTL"  2,0+   "OEZa4"  2,0</t>
  </si>
  <si>
    <t xml:space="preserve">"LZa6 - STL"  2,0 </t>
  </si>
  <si>
    <t xml:space="preserve">"OEZ 4 - STL "   2,0</t>
  </si>
  <si>
    <t xml:space="preserve">"OEZ 5 -  STL+ vodovod "   2,0+2,0</t>
  </si>
  <si>
    <t xml:space="preserve">"LZa7 - vodovod,kanal. 2x "  2,0*3</t>
  </si>
  <si>
    <t>"OEZ 4 - kanal.+vodovod " 2,0*2</t>
  </si>
  <si>
    <t xml:space="preserve">"vodovod" </t>
  </si>
  <si>
    <t xml:space="preserve">"LZ 4 "  2,0</t>
  </si>
  <si>
    <t xml:space="preserve">"OEZ 6 "  2,0</t>
  </si>
  <si>
    <t xml:space="preserve">"kanalizace - OEZ3/4"  2,0</t>
  </si>
  <si>
    <t xml:space="preserve">6,0   "potrubí přes 200 mm</t>
  </si>
  <si>
    <t>32,0 "potrubí do 200 mm</t>
  </si>
  <si>
    <t>-817626135</t>
  </si>
  <si>
    <t>119001411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</si>
  <si>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do 200 mm</t>
  </si>
  <si>
    <t>355408635</t>
  </si>
  <si>
    <t>https://podminky.urs.cz/item/CS_URS_2023_02/119001411</t>
  </si>
  <si>
    <t>742172764</t>
  </si>
  <si>
    <t>"kkabely"</t>
  </si>
  <si>
    <t xml:space="preserve">"VO,NN,sdělovací "  2,0*3+2,0+2,0*2 +2,0*2+2,0  +2,0+2,0+2,0*2</t>
  </si>
  <si>
    <t xml:space="preserve">                                          2,0+2,0*2+2,0+2,0*2</t>
  </si>
  <si>
    <t xml:space="preserve">                                "u OEZ 6 "  2,0+2,0+2,0        +2,0+2,0*2+2,0   "LZ 23 " + 4,0+4,0</t>
  </si>
  <si>
    <t xml:space="preserve">"OEZ 1 "    2,0+2,0  + "LZa5"  2,0+2,0+2,0+                      2,0+2,0+2,0</t>
  </si>
  <si>
    <t xml:space="preserve">"OEZa3 "  2,0    +2,0*3     + 2,0+2,0*2</t>
  </si>
  <si>
    <t>1698698156</t>
  </si>
  <si>
    <t xml:space="preserve">"bourání stávajících  kanálů a šachet</t>
  </si>
  <si>
    <t xml:space="preserve">"ubourání kanálu u kotelny"   1,0 * (1,50+0,50*2) * 0,10 + "deska" 1,70*1,0  * 0,15</t>
  </si>
  <si>
    <t>"ubourání strop. desky kanálu od LZ3 - LZ6 "</t>
  </si>
  <si>
    <t>43,0 * 1,70 * 0,15</t>
  </si>
  <si>
    <t>"zákrytová deska od LZ 11 až po LZ 18 " (6,0+21,0+10,0+5,0+ 22,0) * 1,70*0,15</t>
  </si>
  <si>
    <t xml:space="preserve">"šachty OEZ  2,3,4,5,6 - ubourat"  (3,70+3,20)*2 *0,20    "výška" *1,70    * 6 "ks</t>
  </si>
  <si>
    <t xml:space="preserve">"ubourání stropních desek šachet " 3,70*3,20* 0,15   * 6</t>
  </si>
  <si>
    <t xml:space="preserve">"ubourání desky kanálu před OEZ 7 "     1,50 * 1,70 *0,15</t>
  </si>
  <si>
    <t xml:space="preserve">"ubourání desky kanálu od LZ 20 - LZ 21 "    20,00 * 1,70 *0,15</t>
  </si>
  <si>
    <t xml:space="preserve">"ubourání šachty u KBZ 12"    (2,70+2,70) *2 *0,25 *   1,20</t>
  </si>
  <si>
    <t xml:space="preserve">"stropní deska  KBZ 12 "   2,90*2,90 *0,15</t>
  </si>
  <si>
    <t>"stávající kanály na přípojkách</t>
  </si>
  <si>
    <t xml:space="preserve">"KBZ 6  - ubor. strop. desky"     9,20   * 1,70 *0,15</t>
  </si>
  <si>
    <t xml:space="preserve">"KBZ 8 "       31,0*  1,70 *0,15</t>
  </si>
  <si>
    <t xml:space="preserve">"KBZ 9 "       16,0*  1,70 *0,15</t>
  </si>
  <si>
    <t xml:space="preserve">"ubourání kanálu u vstupu do objektů KBZ 6,8,9 "  1,0*(1,70+0,50*2)*0,10  </t>
  </si>
  <si>
    <t xml:space="preserve">"KBZ 5 - deska "   18,60 * 1,70  *0,15</t>
  </si>
  <si>
    <t xml:space="preserve"> "kanál u baráku "  (0,50+1,70+0,50) * 0,10 *1,0</t>
  </si>
  <si>
    <t xml:space="preserve">"KBZ 4 "  5,0*1,70*0,15  + 1,0 + (0,50*2+1,70)  * 0,10</t>
  </si>
  <si>
    <t xml:space="preserve">"KBZ 3 "  24,0 * 1,70 *0,15   +1,0 * (1,70+0,50*2)*0,10</t>
  </si>
  <si>
    <t xml:space="preserve">"KBZ 2 - šachta"  3,20*3,20 *0,150 "deska" + (3,20+3,20)*2*0,20 * 1,50</t>
  </si>
  <si>
    <t xml:space="preserve">"deska + kanál"   4,0*1,70*0,15 + 1,0 * (1,70+0,50*2)*0,10                  </t>
  </si>
  <si>
    <t xml:space="preserve">"KBZ 1 - šachta"  3,20*3,20 *0,150 "deska" + (3,20+3,20)*2*0,20 * 1,50</t>
  </si>
  <si>
    <t xml:space="preserve">"deska + kaníál"  4,0*1,70*0,15  + 1,0 * (1,70+0,50*2)*0,10</t>
  </si>
  <si>
    <t>130001101</t>
  </si>
  <si>
    <t>1214096991</t>
  </si>
  <si>
    <t>https://podminky.urs.cz/item/CS_URS_2023_02/130001101</t>
  </si>
  <si>
    <t>"podzemní vedení</t>
  </si>
  <si>
    <t xml:space="preserve">"kabely "  90,0 * (1,10*1,50)</t>
  </si>
  <si>
    <t xml:space="preserve">"Kamenina do 200 mm "  4,0 * (1,20 * 1,70)</t>
  </si>
  <si>
    <t xml:space="preserve">"ocel/lit. přes 200 mm "   6,0 * (1,40*1,80)</t>
  </si>
  <si>
    <t xml:space="preserve">"potrubí ocel,plast do 200 mm "   32,0 * 1,20  * 1,70</t>
  </si>
  <si>
    <t xml:space="preserve">Příplatek k cenám hloubených vykopávek za ztížení vykopávky v blízkosti podzemních topnýchz kanálů a domů </t>
  </si>
  <si>
    <t>-1268520200</t>
  </si>
  <si>
    <t xml:space="preserve">"ztíž. výkop  kolem kanálů a domů "  125,0</t>
  </si>
  <si>
    <t>-452531247</t>
  </si>
  <si>
    <t xml:space="preserve">"zvýš. výkop na jam ky a pod. "    49,0 </t>
  </si>
  <si>
    <t>-965036920</t>
  </si>
  <si>
    <t xml:space="preserve">"od kotelny "  </t>
  </si>
  <si>
    <t xml:space="preserve">" ke stávaj.kanálu "  30,60 * 1,0 * 1,80</t>
  </si>
  <si>
    <t xml:space="preserve">"na kanálu k LZ 6 "  45,60  *  1,70 * (1,20-0,10)</t>
  </si>
  <si>
    <t xml:space="preserve">"LZ 6 - LZ 7 "   11,0 * 1,0 "šířka"   *  (1,30-0,10)</t>
  </si>
  <si>
    <t xml:space="preserve">"LZ 8 - LZ 7 "    8,0  * 1,0  *  (1,70-0,10)</t>
  </si>
  <si>
    <t xml:space="preserve">"LZ 8 - LZ 9 "    17,50* 0,90*(1,60-0,10)</t>
  </si>
  <si>
    <t xml:space="preserve">"LZ 9 - OEZ 2 - LZ 11"   18,0 *0,90 *  (1,60-0,10)</t>
  </si>
  <si>
    <t xml:space="preserve">          "šachta OEZ 2 "  4,0*3,0*( 1,50-0,10)</t>
  </si>
  <si>
    <t xml:space="preserve">"LZ 11 - OEZ 4 "   32,18 * 1,70 * (1,35-0,10)</t>
  </si>
  <si>
    <t xml:space="preserve">"kolem šachty  OEZ 3,4 "  4,0*4,0*(1,30-0,10)  *2</t>
  </si>
  <si>
    <t xml:space="preserve">"kolem šachty OEZ  5+6P"  4,0*4,0* ( 1,50-0,10)*2</t>
  </si>
  <si>
    <t xml:space="preserve">" OEZ 4 - LZ 18 "  (11,0+4,0+23,0) * 1,70 * (1,70-0,10)</t>
  </si>
  <si>
    <t xml:space="preserve">"LZ 18 - LZ 22 "  24,0 * 1,70  * (1,20-0,10)</t>
  </si>
  <si>
    <t xml:space="preserve">"LZ 22 - KBZ 12"  45,0*0,80* ( 1,0-0,10)</t>
  </si>
  <si>
    <t xml:space="preserve">"OEZ1 - LZa1 "  4,50* 1,0 * (2,0-0,10)</t>
  </si>
  <si>
    <t xml:space="preserve">"LZa1 - OEZa1  " 11,0* 1,0* (2,0-0,10)</t>
  </si>
  <si>
    <t xml:space="preserve">kolem OEZ a1 "  4,0*4,0* (2,0-0,10)</t>
  </si>
  <si>
    <t xml:space="preserve">"OEZa1 - OEZa2 - OEZa3 "  57,40 * 0,90 * (1,35-0,10)</t>
  </si>
  <si>
    <t xml:space="preserve">"OEZa3 - LZa5 "  33,60 * 0,90  * (1,40-0,10)</t>
  </si>
  <si>
    <t xml:space="preserve">"LZa5 - LZa7 "  18,0 * 0,90  * (1,40-0,10)</t>
  </si>
  <si>
    <t xml:space="preserve">" LZa7 - KBZ 5 "     19,0 * 1,70  * (1,20-0,10)</t>
  </si>
  <si>
    <t xml:space="preserve">"OEZa3 - KBZ 4 "  19,50 *1,0 * (1,40-0,10) + "rozšíření u KBZ4 "  4,50* 1,0 * (1,50-0,10)</t>
  </si>
  <si>
    <t xml:space="preserve">"OEZ a3 - KBZ 3 "  27,50*1,70* (1,25-0,10)</t>
  </si>
  <si>
    <t xml:space="preserve">"OEZa2 - KBZ 2 "  4,50*1,70* (0,80-0,10)</t>
  </si>
  <si>
    <t xml:space="preserve">"OEZ 1  - KBZ 1 "  4,00*1,70* (0,80-0,10)</t>
  </si>
  <si>
    <t xml:space="preserve">"kolem šachet "  4,0*4,0*1,0*  2</t>
  </si>
  <si>
    <t>881,0</t>
  </si>
  <si>
    <t>-1136343622</t>
  </si>
  <si>
    <t xml:space="preserve">" pažení - pouze v místech potřebných "     100,0</t>
  </si>
  <si>
    <t>-817344814</t>
  </si>
  <si>
    <t>-937475752</t>
  </si>
  <si>
    <t xml:space="preserve">"výkopek "    881,0   "m3</t>
  </si>
  <si>
    <t xml:space="preserve">"dokopání "   49,0</t>
  </si>
  <si>
    <t xml:space="preserve">"zpět na zásyp  - nad   potrubím "     402,0</t>
  </si>
  <si>
    <t xml:space="preserve">" zásyp  v kanálech a šachtách  "     60,0</t>
  </si>
  <si>
    <t>-1875653494</t>
  </si>
  <si>
    <t xml:space="preserve">"zpět na zásyp  - nad   potrubím "   -  402,0</t>
  </si>
  <si>
    <t xml:space="preserve">" zásyp  v kanálech a šachtách  "     -60,0</t>
  </si>
  <si>
    <t>-383458215</t>
  </si>
  <si>
    <t xml:space="preserve">" zásyp nad kanálem  "  402,0</t>
  </si>
  <si>
    <t xml:space="preserve">" zásyp v kaálech a šachtách "  60,0</t>
  </si>
  <si>
    <t xml:space="preserve">"zbývající zemina na skládku "    468,0</t>
  </si>
  <si>
    <t>-993347261</t>
  </si>
  <si>
    <t>-1528952033</t>
  </si>
  <si>
    <t xml:space="preserve"> "vytlačená zemina - odvoz na skládku</t>
  </si>
  <si>
    <t xml:space="preserve">" obsyp - vytlačený výkopek "     528,0</t>
  </si>
  <si>
    <t xml:space="preserve">" zásyp v kanálech    "                    -60,0</t>
  </si>
  <si>
    <t xml:space="preserve">"poplatek  =  2,0 t/ m3   "   468,0*2,0</t>
  </si>
  <si>
    <t>987805161</t>
  </si>
  <si>
    <t xml:space="preserve">"veškerý výkopek "   881,0</t>
  </si>
  <si>
    <t xml:space="preserve">" dokopání  "          49,0</t>
  </si>
  <si>
    <t>"odečet</t>
  </si>
  <si>
    <t xml:space="preserve">" pískový obsyp "  -    528,0</t>
  </si>
  <si>
    <t xml:space="preserve">"zásyp v kanálech a šachtách "   60,0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</si>
  <si>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</si>
  <si>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</si>
  <si>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401413498</t>
  </si>
  <si>
    <t>https://podminky.urs.cz/item/CS_URS_2023_02/175151101</t>
  </si>
  <si>
    <t xml:space="preserve">Lóže + obsyp  potrubí</t>
  </si>
  <si>
    <t xml:space="preserve">"u kotelny "    3,0 *1,70 *  0,50</t>
  </si>
  <si>
    <t xml:space="preserve">"od kanálu ke  kanálu "    28,0 *1,0 * 0,50</t>
  </si>
  <si>
    <t xml:space="preserve">"v kanálu"   46,0 * 1,50 * 0,85</t>
  </si>
  <si>
    <t xml:space="preserve">" od LZ 6 - OEZ 1 "  (11,0+8,0) *1,0 * 0,50</t>
  </si>
  <si>
    <t xml:space="preserve">"od OEZ 1 ke OEZ 2 "   30,80 * 1,0  * 0,60</t>
  </si>
  <si>
    <t xml:space="preserve">"OEZ 2 -  LZ 11 "  7,0 *  1,0  * 0,60</t>
  </si>
  <si>
    <t xml:space="preserve">"LZ 11 - ke kanálu LZ 22 "   (101,60+6,0) *  1,50 * 0,85</t>
  </si>
  <si>
    <t xml:space="preserve">" od LZ 22 -  KBZ 12 "  (38,02 + 7,0 ) * 1,0 * 0,55</t>
  </si>
  <si>
    <t xml:space="preserve">"písek u šachet  OEZ 2,3,4,5,6, + KBZ 12 "   6 "ks"  * 3,0</t>
  </si>
  <si>
    <t xml:space="preserve">"od OEZ 1 - KBZ 5"       143,10   * 0,90  * 0,55</t>
  </si>
  <si>
    <t xml:space="preserve"> "rozšíření v kanálu "  20,0*1,50*0,70</t>
  </si>
  <si>
    <t xml:space="preserve"> "rozšíření  u šachty  Za1 + Z a 2 "  4,0 * 4,0 *1,0 * 2</t>
  </si>
  <si>
    <t xml:space="preserve">"od OEZ a3 - KBZ 4 "    20,0 * 1,0 * 0,65</t>
  </si>
  <si>
    <t xml:space="preserve">"od OEZ a3 -  KBZ 3 "   27,50 * 1,0 * 0,585  +   "kanál"  23,0 * 1,501 *0,65</t>
  </si>
  <si>
    <t xml:space="preserve">"KBZ 2 + KBZ 1 "  (4,0+4,50) * 1,50 * 0,75</t>
  </si>
  <si>
    <t xml:space="preserve">" KBZ 3 "   27,50 * 1,50 *0,65 </t>
  </si>
  <si>
    <t xml:space="preserve">"KBZ 1, 2 "  8,50 * 1,50* 0,70  </t>
  </si>
  <si>
    <t xml:space="preserve">"u šachet a top. kanálů "   20,0</t>
  </si>
  <si>
    <t>528,0</t>
  </si>
  <si>
    <t xml:space="preserve">"odečet potrubí "   -3,14 * 0,112*0,112 *  93,60 *2</t>
  </si>
  <si>
    <t xml:space="preserve">520,60   "m3</t>
  </si>
  <si>
    <t>-167039983</t>
  </si>
  <si>
    <t xml:space="preserve">520,60   " m3 obsypu  "   * 2,0 "t/m3 písku "</t>
  </si>
  <si>
    <t>-591486810</t>
  </si>
  <si>
    <t>-1949255891</t>
  </si>
  <si>
    <t xml:space="preserve">1117,25 "m2 "  * 0,10</t>
  </si>
  <si>
    <t xml:space="preserve">"zpět na místo "   111,725</t>
  </si>
  <si>
    <t>1329114537</t>
  </si>
  <si>
    <t>-647504440</t>
  </si>
  <si>
    <t>181411131R1</t>
  </si>
  <si>
    <t>801126146</t>
  </si>
  <si>
    <t>https://podminky.urs.cz/item/CS_URS_2023_02/181411131R1</t>
  </si>
  <si>
    <t>2118711564</t>
  </si>
  <si>
    <t>Trávník</t>
  </si>
  <si>
    <t xml:space="preserve">1117,250 "m2"  * 0,035   "kg/m25"   * 1,05   "ztratné</t>
  </si>
  <si>
    <t>337006110</t>
  </si>
  <si>
    <t>-1279414830</t>
  </si>
  <si>
    <t>113106021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</si>
  <si>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</si>
  <si>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-1895462831</t>
  </si>
  <si>
    <t>https://podminky.urs.cz/item/CS_URS_2023_02/113106021</t>
  </si>
  <si>
    <t>"rozebrání okap. chodníů</t>
  </si>
  <si>
    <t xml:space="preserve">"horní řada  KBZ 3  chodník, okap.ch."    3,0 *3</t>
  </si>
  <si>
    <t xml:space="preserve">"horní řada  KBZ 5  chodník, okap.ch."    4,0 +4,0 +3,0</t>
  </si>
  <si>
    <t xml:space="preserve">"rozebrání  zatravňovacích pásů</t>
  </si>
  <si>
    <t xml:space="preserve">" u LZa4 "    7,0* 2,50</t>
  </si>
  <si>
    <t xml:space="preserve">" u OEZ a 4 "   12,0*2,50</t>
  </si>
  <si>
    <t>1561459193</t>
  </si>
  <si>
    <t>"roztebrání chodníku ze zámkové dlažby</t>
  </si>
  <si>
    <t>"LZ 6 - LZ 7 " 12,0 * 2,0</t>
  </si>
  <si>
    <t xml:space="preserve">" u OEZ 2 "  5,0*2,0</t>
  </si>
  <si>
    <t>874269739</t>
  </si>
  <si>
    <t xml:space="preserve">" rozrytí  asfaltového koberce</t>
  </si>
  <si>
    <t xml:space="preserve">"Lz2 - LZ 4"  23,0 * 2,50 </t>
  </si>
  <si>
    <t xml:space="preserve">                       7,50 *  3,50</t>
  </si>
  <si>
    <t xml:space="preserve">"za OEZ 3 "  18,0 *3,0 "do rohu " +32,0 *3,0    +  7,50 *3,0   + "KBZ 9"  (7,0+2,0+7,50)*3,0</t>
  </si>
  <si>
    <t xml:space="preserve">"OEZ 7 - asf. chodník"     16,0 * 2,0</t>
  </si>
  <si>
    <t xml:space="preserve">" u horní větve  KBZ 3 "  3,3 *3,0</t>
  </si>
  <si>
    <t xml:space="preserve">"KBZ 5 "     ( 6,0*3,0)  </t>
  </si>
  <si>
    <t>366,0</t>
  </si>
  <si>
    <t>532828962</t>
  </si>
  <si>
    <t xml:space="preserve">"odstranění betonového krytu -  u Trafa</t>
  </si>
  <si>
    <t xml:space="preserve">23,0  * 3,0 "šířka</t>
  </si>
  <si>
    <t>-277590105</t>
  </si>
  <si>
    <t>-1421206982</t>
  </si>
  <si>
    <t>"silniční obruby</t>
  </si>
  <si>
    <t xml:space="preserve">"u LZ 3 "   22,0 + 3,5 *2</t>
  </si>
  <si>
    <t xml:space="preserve">"u OEZ 3 "  3,0  * 3 </t>
  </si>
  <si>
    <t xml:space="preserve">"KBZ 8 + 9 "   3,0*2</t>
  </si>
  <si>
    <t>-1310594803</t>
  </si>
  <si>
    <t>"chodníkové obrubníky "</t>
  </si>
  <si>
    <t xml:space="preserve">"u LZ 2 - 4 "  5,0+23,0+ 22,0</t>
  </si>
  <si>
    <t xml:space="preserve">" zámkové dlažby "  12,0+12,0+3,0</t>
  </si>
  <si>
    <t xml:space="preserve">"zámková dlažba u LZ 11,12"  5,0+5,0</t>
  </si>
  <si>
    <t xml:space="preserve">"LZ20 - 21  chodník "     15,0+15,0</t>
  </si>
  <si>
    <t>2006180281</t>
  </si>
  <si>
    <t>"řezání asfaltu</t>
  </si>
  <si>
    <t xml:space="preserve">"Lz2 - LZ 4"  8,0+23,0+4,0 </t>
  </si>
  <si>
    <t xml:space="preserve">                       7,50</t>
  </si>
  <si>
    <t xml:space="preserve">"za OEZ 3 "  3,0+ 19,0*2   + 28,0 *2 </t>
  </si>
  <si>
    <t xml:space="preserve">"OEZ 7 - asf. chodník"     2,0+2,0</t>
  </si>
  <si>
    <t xml:space="preserve">" u horní větve  KBZ 3 "  3,3+2,0</t>
  </si>
  <si>
    <t xml:space="preserve">"KBZ 5 "     ( 7,0+3,0)  </t>
  </si>
  <si>
    <t>517118478</t>
  </si>
  <si>
    <t xml:space="preserve">"u LZ 4 "   15,0+3,0</t>
  </si>
  <si>
    <t xml:space="preserve">"k trafu "   20,0+23,0</t>
  </si>
  <si>
    <t>-40137831</t>
  </si>
  <si>
    <t xml:space="preserve">137,0  "m - chod.obrub"    *0,30</t>
  </si>
  <si>
    <t xml:space="preserve">44,0  "m - sil.obrub"      *   0,50 </t>
  </si>
  <si>
    <t>-7305381</t>
  </si>
  <si>
    <t>-162491130</t>
  </si>
  <si>
    <t xml:space="preserve">"živičnou kryt. "   366,0</t>
  </si>
  <si>
    <t xml:space="preserve">"betonový kryt "   69,0</t>
  </si>
  <si>
    <t>1174635506</t>
  </si>
  <si>
    <t xml:space="preserve">"zatravňovací pásy + okap. chodníky "     67,50</t>
  </si>
  <si>
    <t xml:space="preserve">"ztrapné "   25,0</t>
  </si>
  <si>
    <t>327189027</t>
  </si>
  <si>
    <t>-718239967</t>
  </si>
  <si>
    <t>-2138480713</t>
  </si>
  <si>
    <t>1972523757</t>
  </si>
  <si>
    <t>-3941968</t>
  </si>
  <si>
    <t>489779634</t>
  </si>
  <si>
    <t xml:space="preserve">"zámková dlažba "  34,0</t>
  </si>
  <si>
    <t>-60181801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</si>
  <si>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</si>
  <si>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</si>
  <si>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1911130081</t>
  </si>
  <si>
    <t>https://podminky.urs.cz/item/CS_URS_2023_02/596811120</t>
  </si>
  <si>
    <t>59246115</t>
  </si>
  <si>
    <t>dlažba betonová chodníková 300x300x32mm přírodní</t>
  </si>
  <si>
    <t>-1248256380</t>
  </si>
  <si>
    <t>59246017</t>
  </si>
  <si>
    <t>dlažba plošná betonová vegetační 800x600x200mm</t>
  </si>
  <si>
    <t>1638981979</t>
  </si>
  <si>
    <t>407243067</t>
  </si>
  <si>
    <t>-994068762</t>
  </si>
  <si>
    <t>-1201864771</t>
  </si>
  <si>
    <t>-1649828857</t>
  </si>
  <si>
    <t>-1500976118</t>
  </si>
  <si>
    <t>-649381844</t>
  </si>
  <si>
    <t xml:space="preserve">"horní čtverec "  (1,0+0,60)*2   *    0,50    </t>
  </si>
  <si>
    <t>-1562163336</t>
  </si>
  <si>
    <t>-1946850958</t>
  </si>
  <si>
    <t>-167154995</t>
  </si>
  <si>
    <t>-244351686</t>
  </si>
  <si>
    <t>-690656197</t>
  </si>
  <si>
    <t>2102539840</t>
  </si>
  <si>
    <t>-1871138922</t>
  </si>
  <si>
    <t>-1555710688</t>
  </si>
  <si>
    <t>-1482498531</t>
  </si>
  <si>
    <t>-727304007</t>
  </si>
  <si>
    <t xml:space="preserve">"vstupy do objektů  "  10 "vstupů"   *   1,0*1,0</t>
  </si>
  <si>
    <t>-1440061581</t>
  </si>
  <si>
    <t xml:space="preserve">"vyčištění kotelny "   10,0</t>
  </si>
  <si>
    <t xml:space="preserve">"vyčištění  vstupů do budov  "   5,0   *9</t>
  </si>
  <si>
    <t>971042461R</t>
  </si>
  <si>
    <t>Vybourání otvorů v betonových příčkách a zdech základových nebo nadzákladových plochy do 0,25 m2, tl. do 600 mm</t>
  </si>
  <si>
    <t>-216702190</t>
  </si>
  <si>
    <t>https://podminky.urs.cz/item/CS_URS_2023_02/971042461R</t>
  </si>
  <si>
    <t xml:space="preserve">"oprava vnitřních stěn u vstupů do objektů "  10,0</t>
  </si>
  <si>
    <t>674926897</t>
  </si>
  <si>
    <t xml:space="preserve">"do domů "  18 "ks"  *  0,30</t>
  </si>
  <si>
    <t>6,0</t>
  </si>
  <si>
    <t>-1725923332</t>
  </si>
  <si>
    <t xml:space="preserve">" kotelna - 2 ks prům. 300 mm "   1,10</t>
  </si>
  <si>
    <t>979021111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</si>
  <si>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zahradních</t>
  </si>
  <si>
    <t>-1826401618</t>
  </si>
  <si>
    <t>https://podminky.urs.cz/item/CS_URS_2023_02/979021111</t>
  </si>
  <si>
    <t>-1395603857</t>
  </si>
  <si>
    <t>979051111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</si>
  <si>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</si>
  <si>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-1830400922</t>
  </si>
  <si>
    <t>https://podminky.urs.cz/item/CS_URS_2023_02/979051111</t>
  </si>
  <si>
    <t>-653253672</t>
  </si>
  <si>
    <t>-348461876</t>
  </si>
  <si>
    <t>-961225922</t>
  </si>
  <si>
    <t>514216723</t>
  </si>
  <si>
    <t xml:space="preserve">" 3 přejezdy "    6,0  "m2 - jeden přejezd"      *3</t>
  </si>
  <si>
    <t>-1882133202</t>
  </si>
  <si>
    <t>82</t>
  </si>
  <si>
    <t>-1168659061</t>
  </si>
  <si>
    <t xml:space="preserve">600,0 "m"   * 2</t>
  </si>
  <si>
    <t>489569084</t>
  </si>
  <si>
    <t>2107345813</t>
  </si>
  <si>
    <t xml:space="preserve">600,0 " bm "   *2</t>
  </si>
  <si>
    <t>Zazdívka odbočky horkovodního kanálu z cihel kanalizačních pálených lícových tl 250 mm - zazdívka</t>
  </si>
  <si>
    <t>295118274</t>
  </si>
  <si>
    <t xml:space="preserve">"zazdívka kanálů"    1,50*0,50 *   13     * 0,25</t>
  </si>
  <si>
    <t>103</t>
  </si>
  <si>
    <t>447383597</t>
  </si>
  <si>
    <t>-1831375524</t>
  </si>
  <si>
    <t>"doplnění písku na obnažené kabely</t>
  </si>
  <si>
    <t xml:space="preserve">90,0 * 0,30*0,40 </t>
  </si>
  <si>
    <t xml:space="preserve">"doplnění písku na obnažené potrubí </t>
  </si>
  <si>
    <t xml:space="preserve">(32,0+6,0+4,0)  * 0,60 *0,60  </t>
  </si>
  <si>
    <t>25,90</t>
  </si>
  <si>
    <t>109715364</t>
  </si>
  <si>
    <t xml:space="preserve">"potrubí + kabely "   32,0 +  6,0 + 4,0+  90,0</t>
  </si>
  <si>
    <t>150,0</t>
  </si>
  <si>
    <t>-1196612897</t>
  </si>
  <si>
    <t xml:space="preserve">"celkem vybouraných kanálů a šachet "   118,463  "m3</t>
  </si>
  <si>
    <t xml:space="preserve">118,463    " m3  ="   * 2,20  "t/m3 "    "celkem "</t>
  </si>
  <si>
    <t xml:space="preserve">"odvážet na skládku budeme asi 50 %  "      260,620  *0,5</t>
  </si>
  <si>
    <t>-821903757</t>
  </si>
  <si>
    <t xml:space="preserve">130,310  "t"    *  14   "celkem 15 km</t>
  </si>
  <si>
    <t>1875281462</t>
  </si>
  <si>
    <t>-1318149851</t>
  </si>
  <si>
    <t xml:space="preserve">"živičný kryt "   366,0  "m2"  * 0,10   * 2,0 " T/m3</t>
  </si>
  <si>
    <t xml:space="preserve">"betonový kryt "  69,0  "m2"  * 0,15 "tl. krytu"   * 2,20  "t/m3</t>
  </si>
  <si>
    <t xml:space="preserve">"zatravňovací pásy + okap. chodníky "    20,0 "m2 - nových mat."   *0,05 "m3"  * 2,20</t>
  </si>
  <si>
    <t xml:space="preserve">"zámk. dlažba "      15,0 *0,08  * 2,20</t>
  </si>
  <si>
    <t>-1535535656</t>
  </si>
  <si>
    <t xml:space="preserve">100,81   "t"    *   "do 15 km "   14</t>
  </si>
  <si>
    <t>997221615</t>
  </si>
  <si>
    <t>Poplatek za uložení stavebního odpadu na skládce (skládkovné) z prostého betonu zatříděného do Katalogu odpadů pod kódem 17 01 01</t>
  </si>
  <si>
    <t>-136196996</t>
  </si>
  <si>
    <t>https://podminky.urs.cz/item/CS_URS_2023_02/997221615</t>
  </si>
  <si>
    <t xml:space="preserve">"zbytek "   100,81 - 73,20 "živice</t>
  </si>
  <si>
    <t>-150684231</t>
  </si>
  <si>
    <t>-12089159</t>
  </si>
  <si>
    <t>773225507</t>
  </si>
  <si>
    <t>98</t>
  </si>
  <si>
    <t>-1936948897</t>
  </si>
  <si>
    <t>10*0,00033 "Přepočtené koeficientem množství</t>
  </si>
  <si>
    <t>-351822717</t>
  </si>
  <si>
    <t>102</t>
  </si>
  <si>
    <t>1492587742</t>
  </si>
  <si>
    <t>-130416708</t>
  </si>
  <si>
    <t>222532-2a - Technologie PIP - větev Západ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</si>
  <si>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</si>
  <si>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</si>
  <si>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</si>
  <si>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767 - Konstrukce zámečnické</t>
  </si>
  <si>
    <t xml:space="preserve">    783 - Dokončovací práce - nátěry</t>
  </si>
  <si>
    <t>M - Práce a dodávky M</t>
  </si>
  <si>
    <t xml:space="preserve">    23-M - Montáže potrubí</t>
  </si>
  <si>
    <t xml:space="preserve">    36-M - Montáž prov.,měř. a regul. zařízení</t>
  </si>
  <si>
    <t xml:space="preserve">    43-M - Montáž ocelových konstrukcí</t>
  </si>
  <si>
    <t>HZS - Hodinové zúčtovací sazby</t>
  </si>
  <si>
    <t>713</t>
  </si>
  <si>
    <t>Izolace tepelné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</si>
  <si>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</si>
  <si>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jednovrstvá D přes 50 do 100 mm</t>
  </si>
  <si>
    <t>835172348</t>
  </si>
  <si>
    <t>https://podminky.urs.cz/item/CS_URS_2023_02/713463212</t>
  </si>
  <si>
    <t>63154605</t>
  </si>
  <si>
    <t>pouzdro izolační potrubní z minerální vlny s Al fólií max. 250/100°C 60/50mm</t>
  </si>
  <si>
    <t>1697324890</t>
  </si>
  <si>
    <t>54*1,02 "Přepočtené koeficientem množství</t>
  </si>
  <si>
    <t>63154001</t>
  </si>
  <si>
    <t>páska samolepící hliníková š 50mm dl 50m</t>
  </si>
  <si>
    <t>1254672803</t>
  </si>
  <si>
    <t>713463213</t>
  </si>
  <si>
    <t>Montáž izolace tepelné potrubí a ohybů tvarovkami nebo deskami potrubními pouzdry s povrchovou úpravou hliníkovou fólií (izolační materiál ve specifikaci) přelepenými samolepící hliníkovou páskou potrubí jednovrstvá D přes 100 do 150 mm</t>
  </si>
  <si>
    <t>-776464081</t>
  </si>
  <si>
    <t>https://podminky.urs.cz/item/CS_URS_2023_02/713463213</t>
  </si>
  <si>
    <t>63154035</t>
  </si>
  <si>
    <t>pouzdro izolační potrubní z minerální vlny s Al fólií max. 250/100°C 114/60mm</t>
  </si>
  <si>
    <t>-705048983</t>
  </si>
  <si>
    <t>20*1,02 "Přepočtené koeficientem množství</t>
  </si>
  <si>
    <t>-2112953428</t>
  </si>
  <si>
    <t>998713101</t>
  </si>
  <si>
    <t>Přesun hmot pro izolace tepelné stanovený z hmotnosti přesunovaného materiálu vodorovná dopravní vzdálenost do 50 m v objektech výšky do 6 m</t>
  </si>
  <si>
    <t>-1655872624</t>
  </si>
  <si>
    <t>https://podminky.urs.cz/item/CS_URS_2023_02/998713101</t>
  </si>
  <si>
    <t>732</t>
  </si>
  <si>
    <t>Ústřední vytápění - strojovny</t>
  </si>
  <si>
    <t>732100101R</t>
  </si>
  <si>
    <t>Tlaková a topná zkouška</t>
  </si>
  <si>
    <t>h</t>
  </si>
  <si>
    <t>1309467117</t>
  </si>
  <si>
    <t>732100103R</t>
  </si>
  <si>
    <t>Proplach potrubí vodou</t>
  </si>
  <si>
    <t>417799832</t>
  </si>
  <si>
    <t>732100104R</t>
  </si>
  <si>
    <t>Napuštění topného systému</t>
  </si>
  <si>
    <t>460284716</t>
  </si>
  <si>
    <t>732227821R</t>
  </si>
  <si>
    <t>Demontáž stávající technologie trubních rozvodů a její ekologická likvidace</t>
  </si>
  <si>
    <t>1217881042</t>
  </si>
  <si>
    <t>P</t>
  </si>
  <si>
    <t>Poznámka k položce:_x000d_
Demontáž stávající technologie PS a její ekologická likvidace</t>
  </si>
  <si>
    <t>1*1</t>
  </si>
  <si>
    <t>733</t>
  </si>
  <si>
    <t>Ústřední vytápění - rozvodné potrubí</t>
  </si>
  <si>
    <t>733111113</t>
  </si>
  <si>
    <t>Potrubí z trubek ocelových závitových černých spojovaných svařováním bezešvých běžných nízkotlakých PN 16 do 115°C v kotelnách a strojovnách DN 15</t>
  </si>
  <si>
    <t>-662967146</t>
  </si>
  <si>
    <t>https://podminky.urs.cz/item/CS_URS_2023_02/733111113</t>
  </si>
  <si>
    <t>733111118</t>
  </si>
  <si>
    <t>Potrubí z trubek ocelových závitových černých spojovaných svařováním bezešvých běžných nízkotlakých PN 16 do 115°C v kotelnách a strojovnách DN 50</t>
  </si>
  <si>
    <t>-1068989802</t>
  </si>
  <si>
    <t>https://podminky.urs.cz/item/CS_URS_2023_02/733111118</t>
  </si>
  <si>
    <t>55283820</t>
  </si>
  <si>
    <t>dno klenuté S235JR PN16 60,3x3mm DN 50</t>
  </si>
  <si>
    <t>315921244</t>
  </si>
  <si>
    <t>733121228</t>
  </si>
  <si>
    <t>Potrubí z trubek ocelových hladkých spojovaných svařováním černých bezešvých v kotelnách a strojovnách Ø 108/4,0</t>
  </si>
  <si>
    <t>-631290497</t>
  </si>
  <si>
    <t>https://podminky.urs.cz/item/CS_URS_2023_02/733121228</t>
  </si>
  <si>
    <t>733190108</t>
  </si>
  <si>
    <t>Zkoušky těsnosti potrubí, manžety prostupové z trubek ocelových zkoušky těsnosti potrubí (za provozu) z trubek ocelových závitových DN 40 do 50</t>
  </si>
  <si>
    <t>-1202995794</t>
  </si>
  <si>
    <t>https://podminky.urs.cz/item/CS_URS_2023_02/733190108</t>
  </si>
  <si>
    <t>733190232</t>
  </si>
  <si>
    <t>Zkoušky těsnosti potrubí, manžety prostupové z trubek ocelových zkoušky těsnosti potrubí (za provozu) z trubek ocelových hladkých Ø přes 89/5,0 do 133/5,0</t>
  </si>
  <si>
    <t>-375331761</t>
  </si>
  <si>
    <t>https://podminky.urs.cz/item/CS_URS_2023_02/733190232</t>
  </si>
  <si>
    <t>998733101</t>
  </si>
  <si>
    <t>Přesun hmot pro rozvody potrubí stanovený z hmotnosti přesunovaného materiálu vodorovná dopravní vzdálenost do 50 m v objektech výšky do 6 m</t>
  </si>
  <si>
    <t>1689162125</t>
  </si>
  <si>
    <t>https://podminky.urs.cz/item/CS_URS_2023_02/998733101</t>
  </si>
  <si>
    <t>767</t>
  </si>
  <si>
    <t>Konstrukce zámečnické</t>
  </si>
  <si>
    <t>767995111</t>
  </si>
  <si>
    <t>Montáž ostatních atypických zámečnických konstrukcí hmotnosti do 5 kg</t>
  </si>
  <si>
    <t>1917080318</t>
  </si>
  <si>
    <t>https://podminky.urs.cz/item/CS_URS_2023_02/767995111</t>
  </si>
  <si>
    <t>42391659R</t>
  </si>
  <si>
    <t>Systém uložení potrubí (třemen, objímka, závěsná tyč, kluzná podpěra, atd.)</t>
  </si>
  <si>
    <t>-52122647</t>
  </si>
  <si>
    <t>23170003</t>
  </si>
  <si>
    <t>pěna montážní PUR protipožární jednosložková</t>
  </si>
  <si>
    <t>litr</t>
  </si>
  <si>
    <t>2046314703</t>
  </si>
  <si>
    <t>59081010</t>
  </si>
  <si>
    <t>tmel požárně ochranný protipožární zpěňující</t>
  </si>
  <si>
    <t>999314887</t>
  </si>
  <si>
    <t>998767101</t>
  </si>
  <si>
    <t>Přesun hmot pro zámečnické konstrukce stanovený z hmotnosti přesunovaného materiálu vodorovná dopravní vzdálenost do 50 m v objektech výšky do 6 m</t>
  </si>
  <si>
    <t>49657467</t>
  </si>
  <si>
    <t>https://podminky.urs.cz/item/CS_URS_2023_02/998767101</t>
  </si>
  <si>
    <t>783</t>
  </si>
  <si>
    <t>Dokončovací práce - nátěry</t>
  </si>
  <si>
    <t>783601713</t>
  </si>
  <si>
    <t>Příprava podkladu armatur a kovových potrubí před provedením nátěru potrubí do DN 50 mm odmaštěním, odmašťovačem vodou ředitelným</t>
  </si>
  <si>
    <t>1792912062</t>
  </si>
  <si>
    <t>https://podminky.urs.cz/item/CS_URS_2023_02/783601713</t>
  </si>
  <si>
    <t>783601731</t>
  </si>
  <si>
    <t>Příprava podkladu armatur a kovových potrubí před provedením nátěru potrubí přes DN 50 do DN 100 mm odmaštěním, odmašťovačem vodou ředitelným</t>
  </si>
  <si>
    <t>-1890849753</t>
  </si>
  <si>
    <t>https://podminky.urs.cz/item/CS_URS_2023_02/783601731</t>
  </si>
  <si>
    <t>783617613</t>
  </si>
  <si>
    <t>Krycí nátěr (email) armatur a kovových potrubí potrubí do DN 50 mm dvojnásobný syntetický samozákladující</t>
  </si>
  <si>
    <t>-548177626</t>
  </si>
  <si>
    <t>https://podminky.urs.cz/item/CS_URS_2023_02/783617613</t>
  </si>
  <si>
    <t>783617623</t>
  </si>
  <si>
    <t>Krycí nátěr (email) armatur a kovových potrubí potrubí přes DN 50 do DN 100 mm jednonásobný syntetický samozákladující</t>
  </si>
  <si>
    <t>-339940351</t>
  </si>
  <si>
    <t>https://podminky.urs.cz/item/CS_URS_2023_02/783617623</t>
  </si>
  <si>
    <t>Práce a dodávky M</t>
  </si>
  <si>
    <t>23-M</t>
  </si>
  <si>
    <t>Montáže potrubí</t>
  </si>
  <si>
    <t>230021008</t>
  </si>
  <si>
    <t>Montáž trubních dílů přivařovacích hmotnosti do 1 kg tř. 11 až 13 Ø 22 mm, tl. 2,6 mm</t>
  </si>
  <si>
    <t>1934596388</t>
  </si>
  <si>
    <t>https://podminky.urs.cz/item/CS_URS_2023_02/230021008</t>
  </si>
  <si>
    <t>422390230R</t>
  </si>
  <si>
    <t>Varný kul. kohout DN15 PN40, 0,5kg (se zátkou)</t>
  </si>
  <si>
    <t>128</t>
  </si>
  <si>
    <t>235634305</t>
  </si>
  <si>
    <t>422390231R</t>
  </si>
  <si>
    <t>Varný kulový kohout DN15 PN40, 0,5kg</t>
  </si>
  <si>
    <t>1248634324</t>
  </si>
  <si>
    <t>230022045</t>
  </si>
  <si>
    <t>Montáž trubních dílů přivařovacích hmotnosti přes 1 do 3 kg tř. 11 až 13 Ø 60,3 mm, tl. 2,9 mm</t>
  </si>
  <si>
    <t>-44957388</t>
  </si>
  <si>
    <t>https://podminky.urs.cz/item/CS_URS_2023_02/230022045</t>
  </si>
  <si>
    <t>422390236R</t>
  </si>
  <si>
    <t xml:space="preserve">Varný kulový kohout DN50 PN40 </t>
  </si>
  <si>
    <t>1616290496</t>
  </si>
  <si>
    <t>230170012</t>
  </si>
  <si>
    <t>Zkouška těsnosti potrubí DN přes 40 do 80</t>
  </si>
  <si>
    <t>-345252744</t>
  </si>
  <si>
    <t>https://podminky.urs.cz/item/CS_URS_2023_02/230170012</t>
  </si>
  <si>
    <t>230170013</t>
  </si>
  <si>
    <t>Zkouška těsnosti potrubí DN přes 80 do 125</t>
  </si>
  <si>
    <t>-1356494231</t>
  </si>
  <si>
    <t>https://podminky.urs.cz/item/CS_URS_2023_02/230170013</t>
  </si>
  <si>
    <t>230170101R</t>
  </si>
  <si>
    <t>Zkoušky svarů prozářením dle ČSN EN ISO 5579 a ČSN EN ISO 17636-1až2 do DN65</t>
  </si>
  <si>
    <t>ks</t>
  </si>
  <si>
    <t>-1013114621</t>
  </si>
  <si>
    <t>230170102R</t>
  </si>
  <si>
    <t>Zkoušky svarů prozářením dle ČSN EN ISO 5579 a ČSN EN ISO 17636-1až2 do DN100</t>
  </si>
  <si>
    <t>1593325524</t>
  </si>
  <si>
    <t>230170111R</t>
  </si>
  <si>
    <t>Zkoušky svarů vizuální dle ČSN EN ISO 17637 a ČSN EN ISO 5817</t>
  </si>
  <si>
    <t>1642721136</t>
  </si>
  <si>
    <t>231190002R</t>
  </si>
  <si>
    <t>Montáž teplovodů do DN100 technologie PIP (včetně kompletace spojů, odboček, apod)</t>
  </si>
  <si>
    <t>-1157519743</t>
  </si>
  <si>
    <t>552711131R</t>
  </si>
  <si>
    <t>potrubí předizolované PIP dodávka viz samostatná specifikace v příloze</t>
  </si>
  <si>
    <t>-2093089889</t>
  </si>
  <si>
    <t>552711132R</t>
  </si>
  <si>
    <t>Přídavný materiál (manžety, prostupová těsnění, tukové pásky, trámky, atd.)</t>
  </si>
  <si>
    <t>1805434231</t>
  </si>
  <si>
    <t>36-M</t>
  </si>
  <si>
    <t>Montáž prov.,měř. a regul. zařízení</t>
  </si>
  <si>
    <t>362420102R</t>
  </si>
  <si>
    <t>Montáž a kompletace alarmsystému PIP potrubí</t>
  </si>
  <si>
    <t>874964182</t>
  </si>
  <si>
    <t>391331311R</t>
  </si>
  <si>
    <t xml:space="preserve">Dodávka komponentů alarmsystému PIP (propojovací krabice pro detektory, vodiče, lisovací spojky, šrouby, atd.) </t>
  </si>
  <si>
    <t>1739709411</t>
  </si>
  <si>
    <t>43-M</t>
  </si>
  <si>
    <t>Montáž ocelových konstrukcí</t>
  </si>
  <si>
    <t>430152308R</t>
  </si>
  <si>
    <t>Osazení jeřábem potrubí PIP délky do 12m</t>
  </si>
  <si>
    <t>1336068460</t>
  </si>
  <si>
    <t>HZS</t>
  </si>
  <si>
    <t>Hodinové zúčtovací sazby</t>
  </si>
  <si>
    <t>HZS2491</t>
  </si>
  <si>
    <t>Hodinové zúčtovací sazby profesí PSV zednické výpomoci a pomocné práce PSV dělník zednických výpomocí</t>
  </si>
  <si>
    <t>hod</t>
  </si>
  <si>
    <t>512</t>
  </si>
  <si>
    <t>-284487011</t>
  </si>
  <si>
    <t>https://podminky.urs.cz/item/CS_URS_2023_02/HZS2491</t>
  </si>
  <si>
    <t>HZS4232</t>
  </si>
  <si>
    <t>Hodinové zúčtovací sazby ostatních profesí revizní a kontrolní činnost technik odborný</t>
  </si>
  <si>
    <t>157716473</t>
  </si>
  <si>
    <t>https://podminky.urs.cz/item/CS_URS_2023_02/HZS4232</t>
  </si>
  <si>
    <t>222532-2b - Technologie PIP - větev Východ</t>
  </si>
  <si>
    <t xml:space="preserve">    734 - Ústřední vytápění - armatury</t>
  </si>
  <si>
    <t>952902021</t>
  </si>
  <si>
    <t>Čištění budov při provádění oprav a udržovacích prací podlah hladkých zametením</t>
  </si>
  <si>
    <t>2037428210</t>
  </si>
  <si>
    <t>https://podminky.urs.cz/item/CS_URS_2023_02/952902021</t>
  </si>
  <si>
    <t>977151123</t>
  </si>
  <si>
    <t>Jádrové vrty diamantovými korunkami do stavebních materiálů (železobetonu, betonu, cihel, obkladů, dlažeb, kamene) průměru přes 130 do 150 mm</t>
  </si>
  <si>
    <t>1198462427</t>
  </si>
  <si>
    <t>https://podminky.urs.cz/item/CS_URS_2023_02/977151123</t>
  </si>
  <si>
    <t>997221571-R</t>
  </si>
  <si>
    <t>Vodorovná doprava vybouraných hmot bez naložení, ale se složením a s hrubým urovnáním na skládku</t>
  </si>
  <si>
    <t>-2139065820</t>
  </si>
  <si>
    <t>1356048535</t>
  </si>
  <si>
    <t>73586172</t>
  </si>
  <si>
    <t>63154577</t>
  </si>
  <si>
    <t>pouzdro izolační potrubní z minerální vlny s Al fólií max. 250/100°C 76/40mm</t>
  </si>
  <si>
    <t>737931505</t>
  </si>
  <si>
    <t>1761622337</t>
  </si>
  <si>
    <t>-779631431</t>
  </si>
  <si>
    <t>-1250340114</t>
  </si>
  <si>
    <t>1612570127</t>
  </si>
  <si>
    <t>-1493739411</t>
  </si>
  <si>
    <t>-164014187</t>
  </si>
  <si>
    <t>-1288436707</t>
  </si>
  <si>
    <t>769041163</t>
  </si>
  <si>
    <t>240958783</t>
  </si>
  <si>
    <t>-1718211736</t>
  </si>
  <si>
    <t>-1649010077</t>
  </si>
  <si>
    <t>-939518196</t>
  </si>
  <si>
    <t>733121222</t>
  </si>
  <si>
    <t>Potrubí z trubek ocelových hladkých spojovaných svařováním černých bezešvých v kotelnách a strojovnách Ø 76/3,2</t>
  </si>
  <si>
    <t>541800</t>
  </si>
  <si>
    <t>https://podminky.urs.cz/item/CS_URS_2023_02/733121222</t>
  </si>
  <si>
    <t>-853563234</t>
  </si>
  <si>
    <t>733190107</t>
  </si>
  <si>
    <t>Zkoušky těsnosti potrubí, manžety prostupové z trubek ocelových zkoušky těsnosti potrubí (za provozu) z trubek ocelových závitových DN do 40</t>
  </si>
  <si>
    <t>-1979871980</t>
  </si>
  <si>
    <t>https://podminky.urs.cz/item/CS_URS_2023_02/733190107</t>
  </si>
  <si>
    <t>-155956824</t>
  </si>
  <si>
    <t>733190225</t>
  </si>
  <si>
    <t>Zkoušky těsnosti potrubí, manžety prostupové z trubek ocelových zkoušky těsnosti potrubí (za provozu) z trubek ocelových hladkých Ø přes 60,3/2,9 do 89/5,0</t>
  </si>
  <si>
    <t>61660214</t>
  </si>
  <si>
    <t>https://podminky.urs.cz/item/CS_URS_2023_02/733190225</t>
  </si>
  <si>
    <t>1820828631</t>
  </si>
  <si>
    <t>733191113</t>
  </si>
  <si>
    <t>Zkoušky těsnosti potrubí, manžety prostupové z trubek ocelových manžety prostupové pro trubky DN přes 32 do 50</t>
  </si>
  <si>
    <t>-402076964</t>
  </si>
  <si>
    <t>https://podminky.urs.cz/item/CS_URS_2023_02/733191113</t>
  </si>
  <si>
    <t>1162461494</t>
  </si>
  <si>
    <t>734</t>
  </si>
  <si>
    <t>Ústřední vytápění - armatury</t>
  </si>
  <si>
    <t>734211127</t>
  </si>
  <si>
    <t>Ventily odvzdušňovací závitové automatické se zpětnou klapkou PN 14 do 120°C G 1/2</t>
  </si>
  <si>
    <t>-378310408</t>
  </si>
  <si>
    <t>https://podminky.urs.cz/item/CS_URS_2023_02/734211127</t>
  </si>
  <si>
    <t>734494213</t>
  </si>
  <si>
    <t>Měřicí armatury návarky s trubkovým závitem G 1/2</t>
  </si>
  <si>
    <t>-267925171</t>
  </si>
  <si>
    <t>https://podminky.urs.cz/item/CS_URS_2023_02/734494213</t>
  </si>
  <si>
    <t>998734101</t>
  </si>
  <si>
    <t>Přesun hmot pro armatury stanovený z hmotnosti přesunovaného materiálu vodorovná dopravní vzdálenost do 50 m v objektech výšky do 6 m</t>
  </si>
  <si>
    <t>-1295301053</t>
  </si>
  <si>
    <t>https://podminky.urs.cz/item/CS_URS_2023_02/998734101</t>
  </si>
  <si>
    <t>572486993</t>
  </si>
  <si>
    <t>-1475968660</t>
  </si>
  <si>
    <t>-924115141</t>
  </si>
  <si>
    <t>-658938441</t>
  </si>
  <si>
    <t>-225149702</t>
  </si>
  <si>
    <t>1423136683</t>
  </si>
  <si>
    <t>599232558</t>
  </si>
  <si>
    <t>293636484</t>
  </si>
  <si>
    <t>1942445376</t>
  </si>
  <si>
    <t>831398404</t>
  </si>
  <si>
    <t>1032725846</t>
  </si>
  <si>
    <t>1081452419</t>
  </si>
  <si>
    <t>1383261495</t>
  </si>
  <si>
    <t>1359072699</t>
  </si>
  <si>
    <t>230023047</t>
  </si>
  <si>
    <t>Montáž trubních dílů přivařovacích hmotnosti přes 3 do 10 kg tř. 11 až 13 Ø 76 mm, tl. 3,2 mm</t>
  </si>
  <si>
    <t>-1913084778</t>
  </si>
  <si>
    <t>https://podminky.urs.cz/item/CS_URS_2023_02/230023047</t>
  </si>
  <si>
    <t>422390237R</t>
  </si>
  <si>
    <t>Varný kulový kohout DN65 PN25</t>
  </si>
  <si>
    <t>1662729689</t>
  </si>
  <si>
    <t>-801723524</t>
  </si>
  <si>
    <t>499802780</t>
  </si>
  <si>
    <t>-2128760240</t>
  </si>
  <si>
    <t>1524860957</t>
  </si>
  <si>
    <t>-1565402116</t>
  </si>
  <si>
    <t>1030267527</t>
  </si>
  <si>
    <t>-854286335</t>
  </si>
  <si>
    <t>2137072850</t>
  </si>
  <si>
    <t>31175081</t>
  </si>
  <si>
    <t>2017434511</t>
  </si>
  <si>
    <t>822902923</t>
  </si>
  <si>
    <t>-170863246</t>
  </si>
  <si>
    <t>580811733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</si>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</sst>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103000" TargetMode="External" /><Relationship Id="rId2" Type="http://schemas.openxmlformats.org/officeDocument/2006/relationships/hyperlink" Target="https://podminky.urs.cz/item/CS_URS_2023_02/012303000" TargetMode="External" /><Relationship Id="rId3" Type="http://schemas.openxmlformats.org/officeDocument/2006/relationships/hyperlink" Target="https://podminky.urs.cz/item/CS_URS_2023_02/013203000" TargetMode="External" /><Relationship Id="rId4" Type="http://schemas.openxmlformats.org/officeDocument/2006/relationships/hyperlink" Target="https://podminky.urs.cz/item/CS_URS_2023_02/013254000" TargetMode="External" /><Relationship Id="rId5" Type="http://schemas.openxmlformats.org/officeDocument/2006/relationships/hyperlink" Target="https://podminky.urs.cz/item/CS_URS_2023_02/032503000" TargetMode="External" /><Relationship Id="rId6" Type="http://schemas.openxmlformats.org/officeDocument/2006/relationships/hyperlink" Target="https://podminky.urs.cz/item/CS_URS_2023_02/032803000" TargetMode="External" /><Relationship Id="rId7" Type="http://schemas.openxmlformats.org/officeDocument/2006/relationships/hyperlink" Target="https://podminky.urs.cz/item/CS_URS_2023_02/032903000" TargetMode="External" /><Relationship Id="rId8" Type="http://schemas.openxmlformats.org/officeDocument/2006/relationships/hyperlink" Target="https://podminky.urs.cz/item/CS_URS_2023_02/033203000" TargetMode="External" /><Relationship Id="rId9" Type="http://schemas.openxmlformats.org/officeDocument/2006/relationships/hyperlink" Target="https://podminky.urs.cz/item/CS_URS_2023_02/034103000" TargetMode="External" /><Relationship Id="rId10" Type="http://schemas.openxmlformats.org/officeDocument/2006/relationships/hyperlink" Target="https://podminky.urs.cz/item/CS_URS_2023_02/034503000" TargetMode="External" /><Relationship Id="rId11" Type="http://schemas.openxmlformats.org/officeDocument/2006/relationships/hyperlink" Target="https://podminky.urs.cz/item/CS_URS_2023_02/035103001" TargetMode="External" /><Relationship Id="rId12" Type="http://schemas.openxmlformats.org/officeDocument/2006/relationships/hyperlink" Target="https://podminky.urs.cz/item/CS_URS_2023_02/039103000" TargetMode="External" /><Relationship Id="rId13" Type="http://schemas.openxmlformats.org/officeDocument/2006/relationships/hyperlink" Target="https://podminky.urs.cz/item/CS_URS_2023_02/042503000" TargetMode="External" /><Relationship Id="rId14" Type="http://schemas.openxmlformats.org/officeDocument/2006/relationships/hyperlink" Target="https://podminky.urs.cz/item/CS_URS_2023_02/043154000" TargetMode="External" /><Relationship Id="rId15" Type="http://schemas.openxmlformats.org/officeDocument/2006/relationships/hyperlink" Target="https://podminky.urs.cz/item/CS_URS_2023_02/045203000" TargetMode="External" /><Relationship Id="rId16" Type="http://schemas.openxmlformats.org/officeDocument/2006/relationships/hyperlink" Target="https://podminky.urs.cz/item/CS_URS_2023_02/045303000" TargetMode="External" /><Relationship Id="rId17" Type="http://schemas.openxmlformats.org/officeDocument/2006/relationships/hyperlink" Target="https://podminky.urs.cz/item/CS_URS_2023_02/049103000" TargetMode="External" /><Relationship Id="rId18" Type="http://schemas.openxmlformats.org/officeDocument/2006/relationships/hyperlink" Target="https://podminky.urs.cz/item/CS_URS_2023_02/049303000" TargetMode="External" /><Relationship Id="rId19" Type="http://schemas.openxmlformats.org/officeDocument/2006/relationships/hyperlink" Target="https://podminky.urs.cz/item/CS_URS_2023_02/072103012" TargetMode="External" /><Relationship Id="rId20" Type="http://schemas.openxmlformats.org/officeDocument/2006/relationships/hyperlink" Target="https://podminky.urs.cz/item/CS_URS_2023_02/091002000" TargetMode="External" /><Relationship Id="rId21" Type="http://schemas.openxmlformats.org/officeDocument/2006/relationships/hyperlink" Target="https://podminky.urs.cz/item/CS_URS_2023_02/092002000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460010025" TargetMode="External" /><Relationship Id="rId2" Type="http://schemas.openxmlformats.org/officeDocument/2006/relationships/hyperlink" Target="https://podminky.urs.cz/item/CS_URS_2023_02/119001401" TargetMode="External" /><Relationship Id="rId3" Type="http://schemas.openxmlformats.org/officeDocument/2006/relationships/hyperlink" Target="https://podminky.urs.cz/item/CS_URS_2023_02/119001402" TargetMode="External" /><Relationship Id="rId4" Type="http://schemas.openxmlformats.org/officeDocument/2006/relationships/hyperlink" Target="https://podminky.urs.cz/item/CS_URS_2023_02/119001421" TargetMode="External" /><Relationship Id="rId5" Type="http://schemas.openxmlformats.org/officeDocument/2006/relationships/hyperlink" Target="https://podminky.urs.cz/item/CS_URS_2023_02/129911123" TargetMode="External" /><Relationship Id="rId6" Type="http://schemas.openxmlformats.org/officeDocument/2006/relationships/hyperlink" Target="https://podminky.urs.cz/item/CS_URS_2023_02/139001101" TargetMode="External" /><Relationship Id="rId7" Type="http://schemas.openxmlformats.org/officeDocument/2006/relationships/hyperlink" Target="https://podminky.urs.cz/item/CS_URS_2023_02/131213131" TargetMode="External" /><Relationship Id="rId8" Type="http://schemas.openxmlformats.org/officeDocument/2006/relationships/hyperlink" Target="https://podminky.urs.cz/item/CS_URS_2023_02/131251104" TargetMode="External" /><Relationship Id="rId9" Type="http://schemas.openxmlformats.org/officeDocument/2006/relationships/hyperlink" Target="https://podminky.urs.cz/item/CS_URS_2023_02/151101101" TargetMode="External" /><Relationship Id="rId10" Type="http://schemas.openxmlformats.org/officeDocument/2006/relationships/hyperlink" Target="https://podminky.urs.cz/item/CS_URS_2023_02/151101111" TargetMode="External" /><Relationship Id="rId11" Type="http://schemas.openxmlformats.org/officeDocument/2006/relationships/hyperlink" Target="https://podminky.urs.cz/item/CS_URS_2023_02/162751117" TargetMode="External" /><Relationship Id="rId12" Type="http://schemas.openxmlformats.org/officeDocument/2006/relationships/hyperlink" Target="https://podminky.urs.cz/item/CS_URS_2023_02/167151111" TargetMode="External" /><Relationship Id="rId13" Type="http://schemas.openxmlformats.org/officeDocument/2006/relationships/hyperlink" Target="https://podminky.urs.cz/item/CS_URS_2023_02/171251201" TargetMode="External" /><Relationship Id="rId14" Type="http://schemas.openxmlformats.org/officeDocument/2006/relationships/hyperlink" Target="https://podminky.urs.cz/item/CS_URS_2023_02/171201221" TargetMode="External" /><Relationship Id="rId15" Type="http://schemas.openxmlformats.org/officeDocument/2006/relationships/hyperlink" Target="https://podminky.urs.cz/item/CS_URS_2023_02/171251201" TargetMode="External" /><Relationship Id="rId16" Type="http://schemas.openxmlformats.org/officeDocument/2006/relationships/hyperlink" Target="https://podminky.urs.cz/item/CS_URS_2023_02/174111101" TargetMode="External" /><Relationship Id="rId17" Type="http://schemas.openxmlformats.org/officeDocument/2006/relationships/hyperlink" Target="https://podminky.urs.cz/item/CS_URS_2023_02/175111101" TargetMode="External" /><Relationship Id="rId18" Type="http://schemas.openxmlformats.org/officeDocument/2006/relationships/hyperlink" Target="https://podminky.urs.cz/item/CS_URS_2023_02/121112003" TargetMode="External" /><Relationship Id="rId19" Type="http://schemas.openxmlformats.org/officeDocument/2006/relationships/hyperlink" Target="https://podminky.urs.cz/item/CS_URS_2023_02/162251101" TargetMode="External" /><Relationship Id="rId20" Type="http://schemas.openxmlformats.org/officeDocument/2006/relationships/hyperlink" Target="https://podminky.urs.cz/item/CS_URS_2023_02/167151101" TargetMode="External" /><Relationship Id="rId21" Type="http://schemas.openxmlformats.org/officeDocument/2006/relationships/hyperlink" Target="https://podminky.urs.cz/item/CS_URS_2023_02/181006111" TargetMode="External" /><Relationship Id="rId22" Type="http://schemas.openxmlformats.org/officeDocument/2006/relationships/hyperlink" Target="https://podminky.urs.cz/item/CS_URS_2023_02/1814111311" TargetMode="External" /><Relationship Id="rId23" Type="http://schemas.openxmlformats.org/officeDocument/2006/relationships/hyperlink" Target="https://podminky.urs.cz/item/CS_URS_2023_02/181951111" TargetMode="External" /><Relationship Id="rId24" Type="http://schemas.openxmlformats.org/officeDocument/2006/relationships/hyperlink" Target="https://podminky.urs.cz/item/CS_URS_2023_02/183403153" TargetMode="External" /><Relationship Id="rId25" Type="http://schemas.openxmlformats.org/officeDocument/2006/relationships/hyperlink" Target="https://podminky.urs.cz/item/CS_URS_2023_02/113106023" TargetMode="External" /><Relationship Id="rId26" Type="http://schemas.openxmlformats.org/officeDocument/2006/relationships/hyperlink" Target="https://podminky.urs.cz/item/CS_URS_2023_02/113106093" TargetMode="External" /><Relationship Id="rId27" Type="http://schemas.openxmlformats.org/officeDocument/2006/relationships/hyperlink" Target="https://podminky.urs.cz/item/CS_URS_2023_02/113107182" TargetMode="External" /><Relationship Id="rId28" Type="http://schemas.openxmlformats.org/officeDocument/2006/relationships/hyperlink" Target="https://podminky.urs.cz/item/CS_URS_2023_02/113107331" TargetMode="External" /><Relationship Id="rId29" Type="http://schemas.openxmlformats.org/officeDocument/2006/relationships/hyperlink" Target="https://podminky.urs.cz/item/CS_URS_2023_02/113108442" TargetMode="External" /><Relationship Id="rId30" Type="http://schemas.openxmlformats.org/officeDocument/2006/relationships/hyperlink" Target="https://podminky.urs.cz/item/CS_URS_2023_02/113201112" TargetMode="External" /><Relationship Id="rId31" Type="http://schemas.openxmlformats.org/officeDocument/2006/relationships/hyperlink" Target="https://podminky.urs.cz/item/CS_URS_2023_02/113204111" TargetMode="External" /><Relationship Id="rId32" Type="http://schemas.openxmlformats.org/officeDocument/2006/relationships/hyperlink" Target="https://podminky.urs.cz/item/CS_URS_2023_02/919735112" TargetMode="External" /><Relationship Id="rId33" Type="http://schemas.openxmlformats.org/officeDocument/2006/relationships/hyperlink" Target="https://podminky.urs.cz/item/CS_URS_2023_02/919735123" TargetMode="External" /><Relationship Id="rId34" Type="http://schemas.openxmlformats.org/officeDocument/2006/relationships/hyperlink" Target="https://podminky.urs.cz/item/CS_URS_2023_02/451317777" TargetMode="External" /><Relationship Id="rId35" Type="http://schemas.openxmlformats.org/officeDocument/2006/relationships/hyperlink" Target="https://podminky.urs.cz/item/CS_URS_2023_02/564671111" TargetMode="External" /><Relationship Id="rId36" Type="http://schemas.openxmlformats.org/officeDocument/2006/relationships/hyperlink" Target="https://podminky.urs.cz/item/CS_URS_2023_02/564760111" TargetMode="External" /><Relationship Id="rId37" Type="http://schemas.openxmlformats.org/officeDocument/2006/relationships/hyperlink" Target="https://podminky.urs.cz/item/CS_URS_2023_02/564831011" TargetMode="External" /><Relationship Id="rId38" Type="http://schemas.openxmlformats.org/officeDocument/2006/relationships/hyperlink" Target="https://podminky.urs.cz/item/CS_URS_2023_02/573191111" TargetMode="External" /><Relationship Id="rId39" Type="http://schemas.openxmlformats.org/officeDocument/2006/relationships/hyperlink" Target="https://podminky.urs.cz/item/CS_URS_2023_02/575191111" TargetMode="External" /><Relationship Id="rId40" Type="http://schemas.openxmlformats.org/officeDocument/2006/relationships/hyperlink" Target="https://podminky.urs.cz/item/CS_URS_2023_02/576133111R" TargetMode="External" /><Relationship Id="rId41" Type="http://schemas.openxmlformats.org/officeDocument/2006/relationships/hyperlink" Target="https://podminky.urs.cz/item/CS_URS_2023_02/576153311" TargetMode="External" /><Relationship Id="rId42" Type="http://schemas.openxmlformats.org/officeDocument/2006/relationships/hyperlink" Target="https://podminky.urs.cz/item/CS_URS_2023_02/581124115" TargetMode="External" /><Relationship Id="rId43" Type="http://schemas.openxmlformats.org/officeDocument/2006/relationships/hyperlink" Target="https://podminky.urs.cz/item/CS_URS_2023_02/596211211" TargetMode="External" /><Relationship Id="rId44" Type="http://schemas.openxmlformats.org/officeDocument/2006/relationships/hyperlink" Target="https://podminky.urs.cz/item/CS_URS_2023_02/597961111" TargetMode="External" /><Relationship Id="rId45" Type="http://schemas.openxmlformats.org/officeDocument/2006/relationships/hyperlink" Target="https://podminky.urs.cz/item/CS_URS_2023_02/597961111" TargetMode="External" /><Relationship Id="rId46" Type="http://schemas.openxmlformats.org/officeDocument/2006/relationships/hyperlink" Target="https://podminky.urs.cz/item/CS_URS_2023_02/916231213" TargetMode="External" /><Relationship Id="rId47" Type="http://schemas.openxmlformats.org/officeDocument/2006/relationships/hyperlink" Target="https://podminky.urs.cz/item/CS_URS_2023_02/916241213" TargetMode="External" /><Relationship Id="rId48" Type="http://schemas.openxmlformats.org/officeDocument/2006/relationships/hyperlink" Target="https://podminky.urs.cz/item/CS_URS_2023_02/272313611" TargetMode="External" /><Relationship Id="rId49" Type="http://schemas.openxmlformats.org/officeDocument/2006/relationships/hyperlink" Target="https://podminky.urs.cz/item/CS_URS_2023_02/311113132" TargetMode="External" /><Relationship Id="rId50" Type="http://schemas.openxmlformats.org/officeDocument/2006/relationships/hyperlink" Target="https://podminky.urs.cz/item/CS_URS_2023_02/451573111" TargetMode="External" /><Relationship Id="rId51" Type="http://schemas.openxmlformats.org/officeDocument/2006/relationships/hyperlink" Target="https://podminky.urs.cz/item/CS_URS_2023_02/452386111" TargetMode="External" /><Relationship Id="rId52" Type="http://schemas.openxmlformats.org/officeDocument/2006/relationships/hyperlink" Target="https://podminky.urs.cz/item/CS_URS_2023_02/894414211" TargetMode="External" /><Relationship Id="rId53" Type="http://schemas.openxmlformats.org/officeDocument/2006/relationships/hyperlink" Target="https://podminky.urs.cz/item/CS_URS_2023_02/899103112" TargetMode="External" /><Relationship Id="rId54" Type="http://schemas.openxmlformats.org/officeDocument/2006/relationships/hyperlink" Target="https://podminky.urs.cz/item/CS_URS_2023_02/346244811" TargetMode="External" /><Relationship Id="rId55" Type="http://schemas.openxmlformats.org/officeDocument/2006/relationships/hyperlink" Target="https://podminky.urs.cz/item/CS_URS_2023_02/612325225" TargetMode="External" /><Relationship Id="rId56" Type="http://schemas.openxmlformats.org/officeDocument/2006/relationships/hyperlink" Target="https://podminky.urs.cz/item/CS_URS_2023_02/622135002" TargetMode="External" /><Relationship Id="rId57" Type="http://schemas.openxmlformats.org/officeDocument/2006/relationships/hyperlink" Target="https://podminky.urs.cz/item/CS_URS_2023_02/952902121" TargetMode="External" /><Relationship Id="rId58" Type="http://schemas.openxmlformats.org/officeDocument/2006/relationships/hyperlink" Target="https://podminky.urs.cz/item/CS_URS_2023_02/977151125" TargetMode="External" /><Relationship Id="rId59" Type="http://schemas.openxmlformats.org/officeDocument/2006/relationships/hyperlink" Target="https://podminky.urs.cz/item/CS_URS_2023_02/977151128" TargetMode="External" /><Relationship Id="rId60" Type="http://schemas.openxmlformats.org/officeDocument/2006/relationships/hyperlink" Target="https://podminky.urs.cz/item/CS_URS_2023_02/979021113" TargetMode="External" /><Relationship Id="rId61" Type="http://schemas.openxmlformats.org/officeDocument/2006/relationships/hyperlink" Target="https://podminky.urs.cz/item/CS_URS_2023_02/979051121" TargetMode="External" /><Relationship Id="rId62" Type="http://schemas.openxmlformats.org/officeDocument/2006/relationships/hyperlink" Target="https://podminky.urs.cz/item/CS_URS_2023_02/119002121R" TargetMode="External" /><Relationship Id="rId63" Type="http://schemas.openxmlformats.org/officeDocument/2006/relationships/hyperlink" Target="https://podminky.urs.cz/item/CS_URS_2023_02/119002122R" TargetMode="External" /><Relationship Id="rId64" Type="http://schemas.openxmlformats.org/officeDocument/2006/relationships/hyperlink" Target="https://podminky.urs.cz/item/CS_URS_2023_02/119002411" TargetMode="External" /><Relationship Id="rId65" Type="http://schemas.openxmlformats.org/officeDocument/2006/relationships/hyperlink" Target="https://podminky.urs.cz/item/CS_URS_2023_02/119002412" TargetMode="External" /><Relationship Id="rId66" Type="http://schemas.openxmlformats.org/officeDocument/2006/relationships/hyperlink" Target="https://podminky.urs.cz/item/CS_URS_2023_02/119003131" TargetMode="External" /><Relationship Id="rId67" Type="http://schemas.openxmlformats.org/officeDocument/2006/relationships/hyperlink" Target="https://podminky.urs.cz/item/CS_URS_2023_02/119003132" TargetMode="External" /><Relationship Id="rId68" Type="http://schemas.openxmlformats.org/officeDocument/2006/relationships/hyperlink" Target="https://podminky.urs.cz/item/CS_URS_2023_02/460671113" TargetMode="External" /><Relationship Id="rId69" Type="http://schemas.openxmlformats.org/officeDocument/2006/relationships/hyperlink" Target="https://podminky.urs.cz/item/CS_URS_2023_02/997013501" TargetMode="External" /><Relationship Id="rId70" Type="http://schemas.openxmlformats.org/officeDocument/2006/relationships/hyperlink" Target="https://podminky.urs.cz/item/CS_URS_2023_02/997013509" TargetMode="External" /><Relationship Id="rId71" Type="http://schemas.openxmlformats.org/officeDocument/2006/relationships/hyperlink" Target="https://podminky.urs.cz/item/CS_URS_2023_02/997221861" TargetMode="External" /><Relationship Id="rId72" Type="http://schemas.openxmlformats.org/officeDocument/2006/relationships/hyperlink" Target="https://podminky.urs.cz/item/CS_URS_2023_02/997013501" TargetMode="External" /><Relationship Id="rId73" Type="http://schemas.openxmlformats.org/officeDocument/2006/relationships/hyperlink" Target="https://podminky.urs.cz/item/CS_URS_2023_02/9970135091" TargetMode="External" /><Relationship Id="rId74" Type="http://schemas.openxmlformats.org/officeDocument/2006/relationships/hyperlink" Target="https://podminky.urs.cz/item/CS_URS_2023_02/997221655" TargetMode="External" /><Relationship Id="rId75" Type="http://schemas.openxmlformats.org/officeDocument/2006/relationships/hyperlink" Target="https://podminky.urs.cz/item/CS_URS_2023_02/997221875" TargetMode="External" /><Relationship Id="rId76" Type="http://schemas.openxmlformats.org/officeDocument/2006/relationships/hyperlink" Target="https://podminky.urs.cz/item/CS_URS_2023_02/998272201" TargetMode="External" /><Relationship Id="rId77" Type="http://schemas.openxmlformats.org/officeDocument/2006/relationships/hyperlink" Target="https://podminky.urs.cz/item/CS_URS_2023_02/711111001" TargetMode="External" /><Relationship Id="rId78" Type="http://schemas.openxmlformats.org/officeDocument/2006/relationships/hyperlink" Target="https://podminky.urs.cz/item/CS_URS_2023_02/711142559" TargetMode="External" /><Relationship Id="rId79" Type="http://schemas.openxmlformats.org/officeDocument/2006/relationships/hyperlink" Target="https://podminky.urs.cz/item/CS_URS_2023_02/998711201" TargetMode="External" /><Relationship Id="rId8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460010025" TargetMode="External" /><Relationship Id="rId2" Type="http://schemas.openxmlformats.org/officeDocument/2006/relationships/hyperlink" Target="https://podminky.urs.cz/item/CS_URS_2023_02/119001401" TargetMode="External" /><Relationship Id="rId3" Type="http://schemas.openxmlformats.org/officeDocument/2006/relationships/hyperlink" Target="https://podminky.urs.cz/item/CS_URS_2023_02/119001402" TargetMode="External" /><Relationship Id="rId4" Type="http://schemas.openxmlformats.org/officeDocument/2006/relationships/hyperlink" Target="https://podminky.urs.cz/item/CS_URS_2023_02/119001411" TargetMode="External" /><Relationship Id="rId5" Type="http://schemas.openxmlformats.org/officeDocument/2006/relationships/hyperlink" Target="https://podminky.urs.cz/item/CS_URS_2023_02/119001421" TargetMode="External" /><Relationship Id="rId6" Type="http://schemas.openxmlformats.org/officeDocument/2006/relationships/hyperlink" Target="https://podminky.urs.cz/item/CS_URS_2023_02/129911123" TargetMode="External" /><Relationship Id="rId7" Type="http://schemas.openxmlformats.org/officeDocument/2006/relationships/hyperlink" Target="https://podminky.urs.cz/item/CS_URS_2023_02/130001101" TargetMode="External" /><Relationship Id="rId8" Type="http://schemas.openxmlformats.org/officeDocument/2006/relationships/hyperlink" Target="https://podminky.urs.cz/item/CS_URS_2023_02/131213131" TargetMode="External" /><Relationship Id="rId9" Type="http://schemas.openxmlformats.org/officeDocument/2006/relationships/hyperlink" Target="https://podminky.urs.cz/item/CS_URS_2023_02/131251104" TargetMode="External" /><Relationship Id="rId10" Type="http://schemas.openxmlformats.org/officeDocument/2006/relationships/hyperlink" Target="https://podminky.urs.cz/item/CS_URS_2023_02/151101101" TargetMode="External" /><Relationship Id="rId11" Type="http://schemas.openxmlformats.org/officeDocument/2006/relationships/hyperlink" Target="https://podminky.urs.cz/item/CS_URS_2023_02/151101111" TargetMode="External" /><Relationship Id="rId12" Type="http://schemas.openxmlformats.org/officeDocument/2006/relationships/hyperlink" Target="https://podminky.urs.cz/item/CS_URS_2023_02/162751117" TargetMode="External" /><Relationship Id="rId13" Type="http://schemas.openxmlformats.org/officeDocument/2006/relationships/hyperlink" Target="https://podminky.urs.cz/item/CS_URS_2023_02/162751117" TargetMode="External" /><Relationship Id="rId14" Type="http://schemas.openxmlformats.org/officeDocument/2006/relationships/hyperlink" Target="https://podminky.urs.cz/item/CS_URS_2023_02/167151111" TargetMode="External" /><Relationship Id="rId15" Type="http://schemas.openxmlformats.org/officeDocument/2006/relationships/hyperlink" Target="https://podminky.urs.cz/item/CS_URS_2023_02/171251201" TargetMode="External" /><Relationship Id="rId16" Type="http://schemas.openxmlformats.org/officeDocument/2006/relationships/hyperlink" Target="https://podminky.urs.cz/item/CS_URS_2023_02/171201221" TargetMode="External" /><Relationship Id="rId17" Type="http://schemas.openxmlformats.org/officeDocument/2006/relationships/hyperlink" Target="https://podminky.urs.cz/item/CS_URS_2023_02/174111101" TargetMode="External" /><Relationship Id="rId18" Type="http://schemas.openxmlformats.org/officeDocument/2006/relationships/hyperlink" Target="https://podminky.urs.cz/item/CS_URS_2023_02/175151101" TargetMode="External" /><Relationship Id="rId19" Type="http://schemas.openxmlformats.org/officeDocument/2006/relationships/hyperlink" Target="https://podminky.urs.cz/item/CS_URS_2023_02/121112003" TargetMode="External" /><Relationship Id="rId20" Type="http://schemas.openxmlformats.org/officeDocument/2006/relationships/hyperlink" Target="https://podminky.urs.cz/item/CS_URS_2023_02/162251101" TargetMode="External" /><Relationship Id="rId21" Type="http://schemas.openxmlformats.org/officeDocument/2006/relationships/hyperlink" Target="https://podminky.urs.cz/item/CS_URS_2023_02/167151101" TargetMode="External" /><Relationship Id="rId22" Type="http://schemas.openxmlformats.org/officeDocument/2006/relationships/hyperlink" Target="https://podminky.urs.cz/item/CS_URS_2023_02/181006111" TargetMode="External" /><Relationship Id="rId23" Type="http://schemas.openxmlformats.org/officeDocument/2006/relationships/hyperlink" Target="https://podminky.urs.cz/item/CS_URS_2023_02/181411131R1" TargetMode="External" /><Relationship Id="rId24" Type="http://schemas.openxmlformats.org/officeDocument/2006/relationships/hyperlink" Target="https://podminky.urs.cz/item/CS_URS_2023_02/181951111" TargetMode="External" /><Relationship Id="rId25" Type="http://schemas.openxmlformats.org/officeDocument/2006/relationships/hyperlink" Target="https://podminky.urs.cz/item/CS_URS_2023_02/183403153" TargetMode="External" /><Relationship Id="rId26" Type="http://schemas.openxmlformats.org/officeDocument/2006/relationships/hyperlink" Target="https://podminky.urs.cz/item/CS_URS_2023_02/113106021" TargetMode="External" /><Relationship Id="rId27" Type="http://schemas.openxmlformats.org/officeDocument/2006/relationships/hyperlink" Target="https://podminky.urs.cz/item/CS_URS_2023_02/113106023" TargetMode="External" /><Relationship Id="rId28" Type="http://schemas.openxmlformats.org/officeDocument/2006/relationships/hyperlink" Target="https://podminky.urs.cz/item/CS_URS_2023_02/113107182" TargetMode="External" /><Relationship Id="rId29" Type="http://schemas.openxmlformats.org/officeDocument/2006/relationships/hyperlink" Target="https://podminky.urs.cz/item/CS_URS_2023_02/113107331" TargetMode="External" /><Relationship Id="rId30" Type="http://schemas.openxmlformats.org/officeDocument/2006/relationships/hyperlink" Target="https://podminky.urs.cz/item/CS_URS_2023_02/113108442" TargetMode="External" /><Relationship Id="rId31" Type="http://schemas.openxmlformats.org/officeDocument/2006/relationships/hyperlink" Target="https://podminky.urs.cz/item/CS_URS_2023_02/113201112" TargetMode="External" /><Relationship Id="rId32" Type="http://schemas.openxmlformats.org/officeDocument/2006/relationships/hyperlink" Target="https://podminky.urs.cz/item/CS_URS_2023_02/113204111" TargetMode="External" /><Relationship Id="rId33" Type="http://schemas.openxmlformats.org/officeDocument/2006/relationships/hyperlink" Target="https://podminky.urs.cz/item/CS_URS_2023_02/919735112" TargetMode="External" /><Relationship Id="rId34" Type="http://schemas.openxmlformats.org/officeDocument/2006/relationships/hyperlink" Target="https://podminky.urs.cz/item/CS_URS_2023_02/919735123" TargetMode="External" /><Relationship Id="rId35" Type="http://schemas.openxmlformats.org/officeDocument/2006/relationships/hyperlink" Target="https://podminky.urs.cz/item/CS_URS_2023_02/451317777" TargetMode="External" /><Relationship Id="rId36" Type="http://schemas.openxmlformats.org/officeDocument/2006/relationships/hyperlink" Target="https://podminky.urs.cz/item/CS_URS_2023_02/564671111" TargetMode="External" /><Relationship Id="rId37" Type="http://schemas.openxmlformats.org/officeDocument/2006/relationships/hyperlink" Target="https://podminky.urs.cz/item/CS_URS_2023_02/564760111" TargetMode="External" /><Relationship Id="rId38" Type="http://schemas.openxmlformats.org/officeDocument/2006/relationships/hyperlink" Target="https://podminky.urs.cz/item/CS_URS_2023_02/564831011" TargetMode="External" /><Relationship Id="rId39" Type="http://schemas.openxmlformats.org/officeDocument/2006/relationships/hyperlink" Target="https://podminky.urs.cz/item/CS_URS_2023_02/573191111" TargetMode="External" /><Relationship Id="rId40" Type="http://schemas.openxmlformats.org/officeDocument/2006/relationships/hyperlink" Target="https://podminky.urs.cz/item/CS_URS_2023_02/575191111" TargetMode="External" /><Relationship Id="rId41" Type="http://schemas.openxmlformats.org/officeDocument/2006/relationships/hyperlink" Target="https://podminky.urs.cz/item/CS_URS_2023_02/576133111R" TargetMode="External" /><Relationship Id="rId42" Type="http://schemas.openxmlformats.org/officeDocument/2006/relationships/hyperlink" Target="https://podminky.urs.cz/item/CS_URS_2023_02/576153311" TargetMode="External" /><Relationship Id="rId43" Type="http://schemas.openxmlformats.org/officeDocument/2006/relationships/hyperlink" Target="https://podminky.urs.cz/item/CS_URS_2023_02/581124115" TargetMode="External" /><Relationship Id="rId44" Type="http://schemas.openxmlformats.org/officeDocument/2006/relationships/hyperlink" Target="https://podminky.urs.cz/item/CS_URS_2023_02/596211211" TargetMode="External" /><Relationship Id="rId45" Type="http://schemas.openxmlformats.org/officeDocument/2006/relationships/hyperlink" Target="https://podminky.urs.cz/item/CS_URS_2023_02/596811120" TargetMode="External" /><Relationship Id="rId46" Type="http://schemas.openxmlformats.org/officeDocument/2006/relationships/hyperlink" Target="https://podminky.urs.cz/item/CS_URS_2023_02/916231213" TargetMode="External" /><Relationship Id="rId47" Type="http://schemas.openxmlformats.org/officeDocument/2006/relationships/hyperlink" Target="https://podminky.urs.cz/item/CS_URS_2023_02/916241213" TargetMode="External" /><Relationship Id="rId48" Type="http://schemas.openxmlformats.org/officeDocument/2006/relationships/hyperlink" Target="https://podminky.urs.cz/item/CS_URS_2023_02/272313611" TargetMode="External" /><Relationship Id="rId49" Type="http://schemas.openxmlformats.org/officeDocument/2006/relationships/hyperlink" Target="https://podminky.urs.cz/item/CS_URS_2023_02/311113132" TargetMode="External" /><Relationship Id="rId50" Type="http://schemas.openxmlformats.org/officeDocument/2006/relationships/hyperlink" Target="https://podminky.urs.cz/item/CS_URS_2023_02/451573111" TargetMode="External" /><Relationship Id="rId51" Type="http://schemas.openxmlformats.org/officeDocument/2006/relationships/hyperlink" Target="https://podminky.urs.cz/item/CS_URS_2023_02/452386111" TargetMode="External" /><Relationship Id="rId52" Type="http://schemas.openxmlformats.org/officeDocument/2006/relationships/hyperlink" Target="https://podminky.urs.cz/item/CS_URS_2023_02/894414211" TargetMode="External" /><Relationship Id="rId53" Type="http://schemas.openxmlformats.org/officeDocument/2006/relationships/hyperlink" Target="https://podminky.urs.cz/item/CS_URS_2023_02/899103112" TargetMode="External" /><Relationship Id="rId54" Type="http://schemas.openxmlformats.org/officeDocument/2006/relationships/hyperlink" Target="https://podminky.urs.cz/item/CS_URS_2023_02/346244811" TargetMode="External" /><Relationship Id="rId55" Type="http://schemas.openxmlformats.org/officeDocument/2006/relationships/hyperlink" Target="https://podminky.urs.cz/item/CS_URS_2023_02/612325225" TargetMode="External" /><Relationship Id="rId56" Type="http://schemas.openxmlformats.org/officeDocument/2006/relationships/hyperlink" Target="https://podminky.urs.cz/item/CS_URS_2023_02/622135002" TargetMode="External" /><Relationship Id="rId57" Type="http://schemas.openxmlformats.org/officeDocument/2006/relationships/hyperlink" Target="https://podminky.urs.cz/item/CS_URS_2023_02/952902121" TargetMode="External" /><Relationship Id="rId58" Type="http://schemas.openxmlformats.org/officeDocument/2006/relationships/hyperlink" Target="https://podminky.urs.cz/item/CS_URS_2023_02/971042461R" TargetMode="External" /><Relationship Id="rId59" Type="http://schemas.openxmlformats.org/officeDocument/2006/relationships/hyperlink" Target="https://podminky.urs.cz/item/CS_URS_2023_02/977151125" TargetMode="External" /><Relationship Id="rId60" Type="http://schemas.openxmlformats.org/officeDocument/2006/relationships/hyperlink" Target="https://podminky.urs.cz/item/CS_URS_2023_02/977151128" TargetMode="External" /><Relationship Id="rId61" Type="http://schemas.openxmlformats.org/officeDocument/2006/relationships/hyperlink" Target="https://podminky.urs.cz/item/CS_URS_2023_02/979021111" TargetMode="External" /><Relationship Id="rId62" Type="http://schemas.openxmlformats.org/officeDocument/2006/relationships/hyperlink" Target="https://podminky.urs.cz/item/CS_URS_2023_02/979021113" TargetMode="External" /><Relationship Id="rId63" Type="http://schemas.openxmlformats.org/officeDocument/2006/relationships/hyperlink" Target="https://podminky.urs.cz/item/CS_URS_2023_02/979051111" TargetMode="External" /><Relationship Id="rId64" Type="http://schemas.openxmlformats.org/officeDocument/2006/relationships/hyperlink" Target="https://podminky.urs.cz/item/CS_URS_2023_02/979051121" TargetMode="External" /><Relationship Id="rId65" Type="http://schemas.openxmlformats.org/officeDocument/2006/relationships/hyperlink" Target="https://podminky.urs.cz/item/CS_URS_2023_02/119002121R" TargetMode="External" /><Relationship Id="rId66" Type="http://schemas.openxmlformats.org/officeDocument/2006/relationships/hyperlink" Target="https://podminky.urs.cz/item/CS_URS_2023_02/119002122R" TargetMode="External" /><Relationship Id="rId67" Type="http://schemas.openxmlformats.org/officeDocument/2006/relationships/hyperlink" Target="https://podminky.urs.cz/item/CS_URS_2023_02/119002411" TargetMode="External" /><Relationship Id="rId68" Type="http://schemas.openxmlformats.org/officeDocument/2006/relationships/hyperlink" Target="https://podminky.urs.cz/item/CS_URS_2023_02/119002412" TargetMode="External" /><Relationship Id="rId69" Type="http://schemas.openxmlformats.org/officeDocument/2006/relationships/hyperlink" Target="https://podminky.urs.cz/item/CS_URS_2023_02/119003131" TargetMode="External" /><Relationship Id="rId70" Type="http://schemas.openxmlformats.org/officeDocument/2006/relationships/hyperlink" Target="https://podminky.urs.cz/item/CS_URS_2023_02/119003132" TargetMode="External" /><Relationship Id="rId71" Type="http://schemas.openxmlformats.org/officeDocument/2006/relationships/hyperlink" Target="https://podminky.urs.cz/item/CS_URS_2023_02/460671113" TargetMode="External" /><Relationship Id="rId72" Type="http://schemas.openxmlformats.org/officeDocument/2006/relationships/hyperlink" Target="https://podminky.urs.cz/item/CS_URS_2023_02/997013501" TargetMode="External" /><Relationship Id="rId73" Type="http://schemas.openxmlformats.org/officeDocument/2006/relationships/hyperlink" Target="https://podminky.urs.cz/item/CS_URS_2023_02/997013509" TargetMode="External" /><Relationship Id="rId74" Type="http://schemas.openxmlformats.org/officeDocument/2006/relationships/hyperlink" Target="https://podminky.urs.cz/item/CS_URS_2023_02/997221861" TargetMode="External" /><Relationship Id="rId75" Type="http://schemas.openxmlformats.org/officeDocument/2006/relationships/hyperlink" Target="https://podminky.urs.cz/item/CS_URS_2023_02/997013501" TargetMode="External" /><Relationship Id="rId76" Type="http://schemas.openxmlformats.org/officeDocument/2006/relationships/hyperlink" Target="https://podminky.urs.cz/item/CS_URS_2023_02/997013509" TargetMode="External" /><Relationship Id="rId77" Type="http://schemas.openxmlformats.org/officeDocument/2006/relationships/hyperlink" Target="https://podminky.urs.cz/item/CS_URS_2023_02/997221615" TargetMode="External" /><Relationship Id="rId78" Type="http://schemas.openxmlformats.org/officeDocument/2006/relationships/hyperlink" Target="https://podminky.urs.cz/item/CS_URS_2023_02/997221875" TargetMode="External" /><Relationship Id="rId79" Type="http://schemas.openxmlformats.org/officeDocument/2006/relationships/hyperlink" Target="https://podminky.urs.cz/item/CS_URS_2023_02/998272201" TargetMode="External" /><Relationship Id="rId80" Type="http://schemas.openxmlformats.org/officeDocument/2006/relationships/hyperlink" Target="https://podminky.urs.cz/item/CS_URS_2023_02/711111001" TargetMode="External" /><Relationship Id="rId81" Type="http://schemas.openxmlformats.org/officeDocument/2006/relationships/hyperlink" Target="https://podminky.urs.cz/item/CS_URS_2023_02/711142559" TargetMode="External" /><Relationship Id="rId82" Type="http://schemas.openxmlformats.org/officeDocument/2006/relationships/hyperlink" Target="https://podminky.urs.cz/item/CS_URS_2023_02/998711201" TargetMode="External" /><Relationship Id="rId8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13463212" TargetMode="External" /><Relationship Id="rId2" Type="http://schemas.openxmlformats.org/officeDocument/2006/relationships/hyperlink" Target="https://podminky.urs.cz/item/CS_URS_2023_02/713463213" TargetMode="External" /><Relationship Id="rId3" Type="http://schemas.openxmlformats.org/officeDocument/2006/relationships/hyperlink" Target="https://podminky.urs.cz/item/CS_URS_2023_02/998713101" TargetMode="External" /><Relationship Id="rId4" Type="http://schemas.openxmlformats.org/officeDocument/2006/relationships/hyperlink" Target="https://podminky.urs.cz/item/CS_URS_2023_02/733111113" TargetMode="External" /><Relationship Id="rId5" Type="http://schemas.openxmlformats.org/officeDocument/2006/relationships/hyperlink" Target="https://podminky.urs.cz/item/CS_URS_2023_02/733111118" TargetMode="External" /><Relationship Id="rId6" Type="http://schemas.openxmlformats.org/officeDocument/2006/relationships/hyperlink" Target="https://podminky.urs.cz/item/CS_URS_2023_02/733121228" TargetMode="External" /><Relationship Id="rId7" Type="http://schemas.openxmlformats.org/officeDocument/2006/relationships/hyperlink" Target="https://podminky.urs.cz/item/CS_URS_2023_02/733190108" TargetMode="External" /><Relationship Id="rId8" Type="http://schemas.openxmlformats.org/officeDocument/2006/relationships/hyperlink" Target="https://podminky.urs.cz/item/CS_URS_2023_02/733190232" TargetMode="External" /><Relationship Id="rId9" Type="http://schemas.openxmlformats.org/officeDocument/2006/relationships/hyperlink" Target="https://podminky.urs.cz/item/CS_URS_2023_02/998733101" TargetMode="External" /><Relationship Id="rId10" Type="http://schemas.openxmlformats.org/officeDocument/2006/relationships/hyperlink" Target="https://podminky.urs.cz/item/CS_URS_2023_02/767995111" TargetMode="External" /><Relationship Id="rId11" Type="http://schemas.openxmlformats.org/officeDocument/2006/relationships/hyperlink" Target="https://podminky.urs.cz/item/CS_URS_2023_02/998767101" TargetMode="External" /><Relationship Id="rId12" Type="http://schemas.openxmlformats.org/officeDocument/2006/relationships/hyperlink" Target="https://podminky.urs.cz/item/CS_URS_2023_02/783601713" TargetMode="External" /><Relationship Id="rId13" Type="http://schemas.openxmlformats.org/officeDocument/2006/relationships/hyperlink" Target="https://podminky.urs.cz/item/CS_URS_2023_02/783601731" TargetMode="External" /><Relationship Id="rId14" Type="http://schemas.openxmlformats.org/officeDocument/2006/relationships/hyperlink" Target="https://podminky.urs.cz/item/CS_URS_2023_02/783617613" TargetMode="External" /><Relationship Id="rId15" Type="http://schemas.openxmlformats.org/officeDocument/2006/relationships/hyperlink" Target="https://podminky.urs.cz/item/CS_URS_2023_02/783617623" TargetMode="External" /><Relationship Id="rId16" Type="http://schemas.openxmlformats.org/officeDocument/2006/relationships/hyperlink" Target="https://podminky.urs.cz/item/CS_URS_2023_02/230021008" TargetMode="External" /><Relationship Id="rId17" Type="http://schemas.openxmlformats.org/officeDocument/2006/relationships/hyperlink" Target="https://podminky.urs.cz/item/CS_URS_2023_02/230022045" TargetMode="External" /><Relationship Id="rId18" Type="http://schemas.openxmlformats.org/officeDocument/2006/relationships/hyperlink" Target="https://podminky.urs.cz/item/CS_URS_2023_02/230170012" TargetMode="External" /><Relationship Id="rId19" Type="http://schemas.openxmlformats.org/officeDocument/2006/relationships/hyperlink" Target="https://podminky.urs.cz/item/CS_URS_2023_02/230170013" TargetMode="External" /><Relationship Id="rId20" Type="http://schemas.openxmlformats.org/officeDocument/2006/relationships/hyperlink" Target="https://podminky.urs.cz/item/CS_URS_2023_02/HZS2491" TargetMode="External" /><Relationship Id="rId21" Type="http://schemas.openxmlformats.org/officeDocument/2006/relationships/hyperlink" Target="https://podminky.urs.cz/item/CS_URS_2023_02/HZS4232" TargetMode="External" /><Relationship Id="rId2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52902021" TargetMode="External" /><Relationship Id="rId2" Type="http://schemas.openxmlformats.org/officeDocument/2006/relationships/hyperlink" Target="https://podminky.urs.cz/item/CS_URS_2023_02/977151123" TargetMode="External" /><Relationship Id="rId3" Type="http://schemas.openxmlformats.org/officeDocument/2006/relationships/hyperlink" Target="https://podminky.urs.cz/item/CS_URS_2023_02/713463212" TargetMode="External" /><Relationship Id="rId4" Type="http://schemas.openxmlformats.org/officeDocument/2006/relationships/hyperlink" Target="https://podminky.urs.cz/item/CS_URS_2023_02/713463213" TargetMode="External" /><Relationship Id="rId5" Type="http://schemas.openxmlformats.org/officeDocument/2006/relationships/hyperlink" Target="https://podminky.urs.cz/item/CS_URS_2023_02/998713101" TargetMode="External" /><Relationship Id="rId6" Type="http://schemas.openxmlformats.org/officeDocument/2006/relationships/hyperlink" Target="https://podminky.urs.cz/item/CS_URS_2023_02/733111113" TargetMode="External" /><Relationship Id="rId7" Type="http://schemas.openxmlformats.org/officeDocument/2006/relationships/hyperlink" Target="https://podminky.urs.cz/item/CS_URS_2023_02/733111118" TargetMode="External" /><Relationship Id="rId8" Type="http://schemas.openxmlformats.org/officeDocument/2006/relationships/hyperlink" Target="https://podminky.urs.cz/item/CS_URS_2023_02/733121222" TargetMode="External" /><Relationship Id="rId9" Type="http://schemas.openxmlformats.org/officeDocument/2006/relationships/hyperlink" Target="https://podminky.urs.cz/item/CS_URS_2023_02/733121228" TargetMode="External" /><Relationship Id="rId10" Type="http://schemas.openxmlformats.org/officeDocument/2006/relationships/hyperlink" Target="https://podminky.urs.cz/item/CS_URS_2023_02/733190107" TargetMode="External" /><Relationship Id="rId11" Type="http://schemas.openxmlformats.org/officeDocument/2006/relationships/hyperlink" Target="https://podminky.urs.cz/item/CS_URS_2023_02/733190108" TargetMode="External" /><Relationship Id="rId12" Type="http://schemas.openxmlformats.org/officeDocument/2006/relationships/hyperlink" Target="https://podminky.urs.cz/item/CS_URS_2023_02/733190225" TargetMode="External" /><Relationship Id="rId13" Type="http://schemas.openxmlformats.org/officeDocument/2006/relationships/hyperlink" Target="https://podminky.urs.cz/item/CS_URS_2023_02/733190232" TargetMode="External" /><Relationship Id="rId14" Type="http://schemas.openxmlformats.org/officeDocument/2006/relationships/hyperlink" Target="https://podminky.urs.cz/item/CS_URS_2023_02/733191113" TargetMode="External" /><Relationship Id="rId15" Type="http://schemas.openxmlformats.org/officeDocument/2006/relationships/hyperlink" Target="https://podminky.urs.cz/item/CS_URS_2023_02/998733101" TargetMode="External" /><Relationship Id="rId16" Type="http://schemas.openxmlformats.org/officeDocument/2006/relationships/hyperlink" Target="https://podminky.urs.cz/item/CS_URS_2023_02/734211127" TargetMode="External" /><Relationship Id="rId17" Type="http://schemas.openxmlformats.org/officeDocument/2006/relationships/hyperlink" Target="https://podminky.urs.cz/item/CS_URS_2023_02/734494213" TargetMode="External" /><Relationship Id="rId18" Type="http://schemas.openxmlformats.org/officeDocument/2006/relationships/hyperlink" Target="https://podminky.urs.cz/item/CS_URS_2023_02/998734101" TargetMode="External" /><Relationship Id="rId19" Type="http://schemas.openxmlformats.org/officeDocument/2006/relationships/hyperlink" Target="https://podminky.urs.cz/item/CS_URS_2023_02/767995111" TargetMode="External" /><Relationship Id="rId20" Type="http://schemas.openxmlformats.org/officeDocument/2006/relationships/hyperlink" Target="https://podminky.urs.cz/item/CS_URS_2023_02/998767101" TargetMode="External" /><Relationship Id="rId21" Type="http://schemas.openxmlformats.org/officeDocument/2006/relationships/hyperlink" Target="https://podminky.urs.cz/item/CS_URS_2023_02/783601713" TargetMode="External" /><Relationship Id="rId22" Type="http://schemas.openxmlformats.org/officeDocument/2006/relationships/hyperlink" Target="https://podminky.urs.cz/item/CS_URS_2023_02/783601731" TargetMode="External" /><Relationship Id="rId23" Type="http://schemas.openxmlformats.org/officeDocument/2006/relationships/hyperlink" Target="https://podminky.urs.cz/item/CS_URS_2023_02/783617613" TargetMode="External" /><Relationship Id="rId24" Type="http://schemas.openxmlformats.org/officeDocument/2006/relationships/hyperlink" Target="https://podminky.urs.cz/item/CS_URS_2023_02/783617623" TargetMode="External" /><Relationship Id="rId25" Type="http://schemas.openxmlformats.org/officeDocument/2006/relationships/hyperlink" Target="https://podminky.urs.cz/item/CS_URS_2023_02/230021008" TargetMode="External" /><Relationship Id="rId26" Type="http://schemas.openxmlformats.org/officeDocument/2006/relationships/hyperlink" Target="https://podminky.urs.cz/item/CS_URS_2023_02/230022045" TargetMode="External" /><Relationship Id="rId27" Type="http://schemas.openxmlformats.org/officeDocument/2006/relationships/hyperlink" Target="https://podminky.urs.cz/item/CS_URS_2023_02/230023047" TargetMode="External" /><Relationship Id="rId28" Type="http://schemas.openxmlformats.org/officeDocument/2006/relationships/hyperlink" Target="https://podminky.urs.cz/item/CS_URS_2023_02/230170012" TargetMode="External" /><Relationship Id="rId29" Type="http://schemas.openxmlformats.org/officeDocument/2006/relationships/hyperlink" Target="https://podminky.urs.cz/item/CS_URS_2023_02/230170013" TargetMode="External" /><Relationship Id="rId30" Type="http://schemas.openxmlformats.org/officeDocument/2006/relationships/hyperlink" Target="https://podminky.urs.cz/item/CS_URS_2023_02/HZS2491" TargetMode="External" /><Relationship Id="rId31" Type="http://schemas.openxmlformats.org/officeDocument/2006/relationships/hyperlink" Target="https://podminky.urs.cz/item/CS_URS_2023_02/HZS4232" TargetMode="External" /><Relationship Id="rId3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34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35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36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37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38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39</v>
      </c>
      <c r="E29" s="50"/>
      <c r="F29" s="35" t="s">
        <v>40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41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42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43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44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48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222531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rozvodů tepelného hospodářství, sídliště Višňovka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Hořovice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9. 10. 2023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49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32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50</v>
      </c>
      <c r="D52" s="90"/>
      <c r="E52" s="90"/>
      <c r="F52" s="90"/>
      <c r="G52" s="90"/>
      <c r="H52" s="91"/>
      <c r="I52" s="92" t="s">
        <v>51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52</v>
      </c>
      <c r="AH52" s="90"/>
      <c r="AI52" s="90"/>
      <c r="AJ52" s="90"/>
      <c r="AK52" s="90"/>
      <c r="AL52" s="90"/>
      <c r="AM52" s="90"/>
      <c r="AN52" s="92" t="s">
        <v>53</v>
      </c>
      <c r="AO52" s="90"/>
      <c r="AP52" s="90"/>
      <c r="AQ52" s="94" t="s">
        <v>54</v>
      </c>
      <c r="AR52" s="47"/>
      <c r="AS52" s="95" t="s">
        <v>55</v>
      </c>
      <c r="AT52" s="96" t="s">
        <v>56</v>
      </c>
      <c r="AU52" s="96" t="s">
        <v>57</v>
      </c>
      <c r="AV52" s="96" t="s">
        <v>58</v>
      </c>
      <c r="AW52" s="96" t="s">
        <v>59</v>
      </c>
      <c r="AX52" s="96" t="s">
        <v>60</v>
      </c>
      <c r="AY52" s="96" t="s">
        <v>61</v>
      </c>
      <c r="AZ52" s="96" t="s">
        <v>62</v>
      </c>
      <c r="BA52" s="96" t="s">
        <v>63</v>
      </c>
      <c r="BB52" s="96" t="s">
        <v>64</v>
      </c>
      <c r="BC52" s="96" t="s">
        <v>65</v>
      </c>
      <c r="BD52" s="97" t="s">
        <v>66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67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ROUND(SUM(AG55:AG59),2)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ROUND(SUM(AS55:AS59),2)</f>
        <v>0</v>
      </c>
      <c r="AT54" s="109">
        <f>ROUND(SUM(AV54:AW54),2)</f>
        <v>0</v>
      </c>
      <c r="AU54" s="110">
        <f>ROUND(SUM(AU55:AU59),5)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ROUND(SUM(AZ55:AZ59),2)</f>
        <v>0</v>
      </c>
      <c r="BA54" s="109">
        <f>ROUND(SUM(BA55:BA59),2)</f>
        <v>0</v>
      </c>
      <c r="BB54" s="109">
        <f>ROUND(SUM(BB55:BB59),2)</f>
        <v>0</v>
      </c>
      <c r="BC54" s="109">
        <f>ROUND(SUM(BC55:BC59),2)</f>
        <v>0</v>
      </c>
      <c r="BD54" s="111">
        <f>ROUND(SUM(BD55:BD59),2)</f>
        <v>0</v>
      </c>
      <c r="BE54" s="6"/>
      <c r="BS54" s="112" t="s">
        <v>68</v>
      </c>
      <c r="BT54" s="112" t="s">
        <v>69</v>
      </c>
      <c r="BV54" s="112" t="s">
        <v>70</v>
      </c>
      <c r="BW54" s="112" t="s">
        <v>5</v>
      </c>
      <c r="BX54" s="112" t="s">
        <v>71</v>
      </c>
      <c r="CL54" s="112" t="s">
        <v>19</v>
      </c>
    </row>
    <row r="55" s="7" customFormat="1" ht="24.75" customHeight="1">
      <c r="A55" s="113" t="s">
        <v>72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'222531 - Rekonstrukce roz...'!J28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73</v>
      </c>
      <c r="AR55" s="120"/>
      <c r="AS55" s="121">
        <v>0</v>
      </c>
      <c r="AT55" s="122">
        <f>ROUND(SUM(AV55:AW55),2)</f>
        <v>0</v>
      </c>
      <c r="AU55" s="123">
        <f>'222531 - Rekonstrukce roz...'!P79</f>
        <v>0</v>
      </c>
      <c r="AV55" s="122">
        <f>'222531 - Rekonstrukce roz...'!J31</f>
        <v>0</v>
      </c>
      <c r="AW55" s="122">
        <f>'222531 - Rekonstrukce roz...'!J32</f>
        <v>0</v>
      </c>
      <c r="AX55" s="122">
        <f>'222531 - Rekonstrukce roz...'!J33</f>
        <v>0</v>
      </c>
      <c r="AY55" s="122">
        <f>'222531 - Rekonstrukce roz...'!J34</f>
        <v>0</v>
      </c>
      <c r="AZ55" s="122">
        <f>'222531 - Rekonstrukce roz...'!F31</f>
        <v>0</v>
      </c>
      <c r="BA55" s="122">
        <f>'222531 - Rekonstrukce roz...'!F32</f>
        <v>0</v>
      </c>
      <c r="BB55" s="122">
        <f>'222531 - Rekonstrukce roz...'!F33</f>
        <v>0</v>
      </c>
      <c r="BC55" s="122">
        <f>'222531 - Rekonstrukce roz...'!F34</f>
        <v>0</v>
      </c>
      <c r="BD55" s="124">
        <f>'222531 - Rekonstrukce roz...'!F35</f>
        <v>0</v>
      </c>
      <c r="BE55" s="7"/>
      <c r="BT55" s="125" t="s">
        <v>74</v>
      </c>
      <c r="BU55" s="125" t="s">
        <v>75</v>
      </c>
      <c r="BV55" s="125" t="s">
        <v>70</v>
      </c>
      <c r="BW55" s="125" t="s">
        <v>5</v>
      </c>
      <c r="BX55" s="125" t="s">
        <v>71</v>
      </c>
      <c r="CL55" s="125" t="s">
        <v>19</v>
      </c>
    </row>
    <row r="56" s="7" customFormat="1" ht="24.75" customHeight="1">
      <c r="A56" s="113" t="s">
        <v>72</v>
      </c>
      <c r="B56" s="114"/>
      <c r="C56" s="115"/>
      <c r="D56" s="116" t="s">
        <v>76</v>
      </c>
      <c r="E56" s="116"/>
      <c r="F56" s="116"/>
      <c r="G56" s="116"/>
      <c r="H56" s="116"/>
      <c r="I56" s="117"/>
      <c r="J56" s="116" t="s">
        <v>77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'222532-1a - Stavební část...'!J30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73</v>
      </c>
      <c r="AR56" s="120"/>
      <c r="AS56" s="121">
        <v>0</v>
      </c>
      <c r="AT56" s="122">
        <f>ROUND(SUM(AV56:AW56),2)</f>
        <v>0</v>
      </c>
      <c r="AU56" s="123">
        <f>'222532-1a - Stavební část...'!P93</f>
        <v>0</v>
      </c>
      <c r="AV56" s="122">
        <f>'222532-1a - Stavební část...'!J33</f>
        <v>0</v>
      </c>
      <c r="AW56" s="122">
        <f>'222532-1a - Stavební část...'!J34</f>
        <v>0</v>
      </c>
      <c r="AX56" s="122">
        <f>'222532-1a - Stavební část...'!J35</f>
        <v>0</v>
      </c>
      <c r="AY56" s="122">
        <f>'222532-1a - Stavební část...'!J36</f>
        <v>0</v>
      </c>
      <c r="AZ56" s="122">
        <f>'222532-1a - Stavební část...'!F33</f>
        <v>0</v>
      </c>
      <c r="BA56" s="122">
        <f>'222532-1a - Stavební část...'!F34</f>
        <v>0</v>
      </c>
      <c r="BB56" s="122">
        <f>'222532-1a - Stavební část...'!F35</f>
        <v>0</v>
      </c>
      <c r="BC56" s="122">
        <f>'222532-1a - Stavební část...'!F36</f>
        <v>0</v>
      </c>
      <c r="BD56" s="124">
        <f>'222532-1a - Stavební část...'!F37</f>
        <v>0</v>
      </c>
      <c r="BE56" s="7"/>
      <c r="BT56" s="125" t="s">
        <v>74</v>
      </c>
      <c r="BV56" s="125" t="s">
        <v>70</v>
      </c>
      <c r="BW56" s="125" t="s">
        <v>78</v>
      </c>
      <c r="BX56" s="125" t="s">
        <v>5</v>
      </c>
      <c r="CL56" s="125" t="s">
        <v>19</v>
      </c>
      <c r="CM56" s="125" t="s">
        <v>79</v>
      </c>
    </row>
    <row r="57" s="7" customFormat="1" ht="24.75" customHeight="1">
      <c r="A57" s="113" t="s">
        <v>72</v>
      </c>
      <c r="B57" s="114"/>
      <c r="C57" s="115"/>
      <c r="D57" s="116" t="s">
        <v>80</v>
      </c>
      <c r="E57" s="116"/>
      <c r="F57" s="116"/>
      <c r="G57" s="116"/>
      <c r="H57" s="116"/>
      <c r="I57" s="117"/>
      <c r="J57" s="116" t="s">
        <v>81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'222532-1b - Stavební část...'!J30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73</v>
      </c>
      <c r="AR57" s="120"/>
      <c r="AS57" s="121">
        <v>0</v>
      </c>
      <c r="AT57" s="122">
        <f>ROUND(SUM(AV57:AW57),2)</f>
        <v>0</v>
      </c>
      <c r="AU57" s="123">
        <f>'222532-1b - Stavební část...'!P93</f>
        <v>0</v>
      </c>
      <c r="AV57" s="122">
        <f>'222532-1b - Stavební část...'!J33</f>
        <v>0</v>
      </c>
      <c r="AW57" s="122">
        <f>'222532-1b - Stavební část...'!J34</f>
        <v>0</v>
      </c>
      <c r="AX57" s="122">
        <f>'222532-1b - Stavební část...'!J35</f>
        <v>0</v>
      </c>
      <c r="AY57" s="122">
        <f>'222532-1b - Stavební část...'!J36</f>
        <v>0</v>
      </c>
      <c r="AZ57" s="122">
        <f>'222532-1b - Stavební část...'!F33</f>
        <v>0</v>
      </c>
      <c r="BA57" s="122">
        <f>'222532-1b - Stavební část...'!F34</f>
        <v>0</v>
      </c>
      <c r="BB57" s="122">
        <f>'222532-1b - Stavební část...'!F35</f>
        <v>0</v>
      </c>
      <c r="BC57" s="122">
        <f>'222532-1b - Stavební část...'!F36</f>
        <v>0</v>
      </c>
      <c r="BD57" s="124">
        <f>'222532-1b - Stavební část...'!F37</f>
        <v>0</v>
      </c>
      <c r="BE57" s="7"/>
      <c r="BT57" s="125" t="s">
        <v>74</v>
      </c>
      <c r="BV57" s="125" t="s">
        <v>70</v>
      </c>
      <c r="BW57" s="125" t="s">
        <v>82</v>
      </c>
      <c r="BX57" s="125" t="s">
        <v>5</v>
      </c>
      <c r="CL57" s="125" t="s">
        <v>19</v>
      </c>
      <c r="CM57" s="125" t="s">
        <v>79</v>
      </c>
    </row>
    <row r="58" s="7" customFormat="1" ht="24.75" customHeight="1">
      <c r="A58" s="113" t="s">
        <v>72</v>
      </c>
      <c r="B58" s="114"/>
      <c r="C58" s="115"/>
      <c r="D58" s="116" t="s">
        <v>83</v>
      </c>
      <c r="E58" s="116"/>
      <c r="F58" s="116"/>
      <c r="G58" s="116"/>
      <c r="H58" s="116"/>
      <c r="I58" s="117"/>
      <c r="J58" s="116" t="s">
        <v>84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'222532-2a - Technologie P...'!J30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73</v>
      </c>
      <c r="AR58" s="120"/>
      <c r="AS58" s="121">
        <v>0</v>
      </c>
      <c r="AT58" s="122">
        <f>ROUND(SUM(AV58:AW58),2)</f>
        <v>0</v>
      </c>
      <c r="AU58" s="123">
        <f>'222532-2a - Technologie P...'!P90</f>
        <v>0</v>
      </c>
      <c r="AV58" s="122">
        <f>'222532-2a - Technologie P...'!J33</f>
        <v>0</v>
      </c>
      <c r="AW58" s="122">
        <f>'222532-2a - Technologie P...'!J34</f>
        <v>0</v>
      </c>
      <c r="AX58" s="122">
        <f>'222532-2a - Technologie P...'!J35</f>
        <v>0</v>
      </c>
      <c r="AY58" s="122">
        <f>'222532-2a - Technologie P...'!J36</f>
        <v>0</v>
      </c>
      <c r="AZ58" s="122">
        <f>'222532-2a - Technologie P...'!F33</f>
        <v>0</v>
      </c>
      <c r="BA58" s="122">
        <f>'222532-2a - Technologie P...'!F34</f>
        <v>0</v>
      </c>
      <c r="BB58" s="122">
        <f>'222532-2a - Technologie P...'!F35</f>
        <v>0</v>
      </c>
      <c r="BC58" s="122">
        <f>'222532-2a - Technologie P...'!F36</f>
        <v>0</v>
      </c>
      <c r="BD58" s="124">
        <f>'222532-2a - Technologie P...'!F37</f>
        <v>0</v>
      </c>
      <c r="BE58" s="7"/>
      <c r="BT58" s="125" t="s">
        <v>74</v>
      </c>
      <c r="BV58" s="125" t="s">
        <v>70</v>
      </c>
      <c r="BW58" s="125" t="s">
        <v>85</v>
      </c>
      <c r="BX58" s="125" t="s">
        <v>5</v>
      </c>
      <c r="CL58" s="125" t="s">
        <v>19</v>
      </c>
      <c r="CM58" s="125" t="s">
        <v>79</v>
      </c>
    </row>
    <row r="59" s="7" customFormat="1" ht="24.75" customHeight="1">
      <c r="A59" s="113" t="s">
        <v>72</v>
      </c>
      <c r="B59" s="114"/>
      <c r="C59" s="115"/>
      <c r="D59" s="116" t="s">
        <v>86</v>
      </c>
      <c r="E59" s="116"/>
      <c r="F59" s="116"/>
      <c r="G59" s="116"/>
      <c r="H59" s="116"/>
      <c r="I59" s="117"/>
      <c r="J59" s="116" t="s">
        <v>87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'222532-2b - Technologie P...'!J30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73</v>
      </c>
      <c r="AR59" s="120"/>
      <c r="AS59" s="126">
        <v>0</v>
      </c>
      <c r="AT59" s="127">
        <f>ROUND(SUM(AV59:AW59),2)</f>
        <v>0</v>
      </c>
      <c r="AU59" s="128">
        <f>'222532-2b - Technologie P...'!P93</f>
        <v>0</v>
      </c>
      <c r="AV59" s="127">
        <f>'222532-2b - Technologie P...'!J33</f>
        <v>0</v>
      </c>
      <c r="AW59" s="127">
        <f>'222532-2b - Technologie P...'!J34</f>
        <v>0</v>
      </c>
      <c r="AX59" s="127">
        <f>'222532-2b - Technologie P...'!J35</f>
        <v>0</v>
      </c>
      <c r="AY59" s="127">
        <f>'222532-2b - Technologie P...'!J36</f>
        <v>0</v>
      </c>
      <c r="AZ59" s="127">
        <f>'222532-2b - Technologie P...'!F33</f>
        <v>0</v>
      </c>
      <c r="BA59" s="127">
        <f>'222532-2b - Technologie P...'!F34</f>
        <v>0</v>
      </c>
      <c r="BB59" s="127">
        <f>'222532-2b - Technologie P...'!F35</f>
        <v>0</v>
      </c>
      <c r="BC59" s="127">
        <f>'222532-2b - Technologie P...'!F36</f>
        <v>0</v>
      </c>
      <c r="BD59" s="129">
        <f>'222532-2b - Technologie P...'!F37</f>
        <v>0</v>
      </c>
      <c r="BE59" s="7"/>
      <c r="BT59" s="125" t="s">
        <v>74</v>
      </c>
      <c r="BV59" s="125" t="s">
        <v>70</v>
      </c>
      <c r="BW59" s="125" t="s">
        <v>88</v>
      </c>
      <c r="BX59" s="125" t="s">
        <v>5</v>
      </c>
      <c r="CL59" s="125" t="s">
        <v>19</v>
      </c>
      <c r="CM59" s="125" t="s">
        <v>79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4eQqIR1WhRXnWEL4pTfDR7FOdek+kMMcNBS+ORf8JY8Mnv0h8iRrI3kb52qMyeH2aEiThUfdfKNeIopxB2I+CA==" hashValue="K+Jju5U+psjNtZkBHuH6XzfCqFiyNGT/7yWlSqC1MyO0jtDoXrDGIjvUbg7IG5C7JLoiGS0mno0XkCnP/P4+F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222531 - Rekonstrukce roz...'!C2" display="/"/>
    <hyperlink ref="A56" location="'222532-1a - Stavební část...'!C2" display="/"/>
    <hyperlink ref="A57" location="'222532-1b - Stavební část...'!C2" display="/"/>
    <hyperlink ref="A58" location="'222532-2a - Technologie P...'!C2" display="/"/>
    <hyperlink ref="A59" location="'222532-2b - Technologie 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3"/>
      <c r="AT3" s="20" t="s">
        <v>79</v>
      </c>
    </row>
    <row r="4" s="1" customFormat="1" ht="24.96" customHeight="1">
      <c r="B4" s="23"/>
      <c r="D4" s="132" t="s">
        <v>89</v>
      </c>
      <c r="L4" s="23"/>
      <c r="M4" s="133" t="s">
        <v>10</v>
      </c>
      <c r="AT4" s="20" t="s">
        <v>4</v>
      </c>
    </row>
    <row r="5" s="1" customFormat="1" ht="6.96" customHeight="1">
      <c r="B5" s="23"/>
      <c r="L5" s="23"/>
    </row>
    <row r="6" s="2" customFormat="1" ht="12" customHeight="1">
      <c r="A6" s="41"/>
      <c r="B6" s="47"/>
      <c r="C6" s="41"/>
      <c r="D6" s="134" t="s">
        <v>16</v>
      </c>
      <c r="E6" s="41"/>
      <c r="F6" s="41"/>
      <c r="G6" s="41"/>
      <c r="H6" s="41"/>
      <c r="I6" s="41"/>
      <c r="J6" s="41"/>
      <c r="K6" s="41"/>
      <c r="L6" s="135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7" s="2" customFormat="1" ht="16.5" customHeight="1">
      <c r="A7" s="41"/>
      <c r="B7" s="47"/>
      <c r="C7" s="41"/>
      <c r="D7" s="41"/>
      <c r="E7" s="136" t="s">
        <v>17</v>
      </c>
      <c r="F7" s="41"/>
      <c r="G7" s="41"/>
      <c r="H7" s="41"/>
      <c r="I7" s="41"/>
      <c r="J7" s="41"/>
      <c r="K7" s="41"/>
      <c r="L7" s="135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</row>
    <row r="8" s="2" customFormat="1">
      <c r="A8" s="41"/>
      <c r="B8" s="47"/>
      <c r="C8" s="41"/>
      <c r="D8" s="41"/>
      <c r="E8" s="41"/>
      <c r="F8" s="41"/>
      <c r="G8" s="41"/>
      <c r="H8" s="41"/>
      <c r="I8" s="41"/>
      <c r="J8" s="41"/>
      <c r="K8" s="41"/>
      <c r="L8" s="135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2" customHeight="1">
      <c r="A9" s="41"/>
      <c r="B9" s="47"/>
      <c r="C9" s="41"/>
      <c r="D9" s="134" t="s">
        <v>18</v>
      </c>
      <c r="E9" s="41"/>
      <c r="F9" s="137" t="s">
        <v>19</v>
      </c>
      <c r="G9" s="41"/>
      <c r="H9" s="41"/>
      <c r="I9" s="134" t="s">
        <v>20</v>
      </c>
      <c r="J9" s="137" t="s">
        <v>19</v>
      </c>
      <c r="K9" s="41"/>
      <c r="L9" s="135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34" t="s">
        <v>21</v>
      </c>
      <c r="E10" s="41"/>
      <c r="F10" s="137" t="s">
        <v>22</v>
      </c>
      <c r="G10" s="41"/>
      <c r="H10" s="41"/>
      <c r="I10" s="134" t="s">
        <v>23</v>
      </c>
      <c r="J10" s="138" t="str">
        <f>'Rekapitulace stavby'!AN8</f>
        <v>9. 10. 2023</v>
      </c>
      <c r="K10" s="41"/>
      <c r="L10" s="135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0.8" customHeight="1">
      <c r="A11" s="41"/>
      <c r="B11" s="47"/>
      <c r="C11" s="41"/>
      <c r="D11" s="41"/>
      <c r="E11" s="41"/>
      <c r="F11" s="41"/>
      <c r="G11" s="41"/>
      <c r="H11" s="41"/>
      <c r="I11" s="41"/>
      <c r="J11" s="41"/>
      <c r="K11" s="41"/>
      <c r="L11" s="135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4" t="s">
        <v>25</v>
      </c>
      <c r="E12" s="41"/>
      <c r="F12" s="41"/>
      <c r="G12" s="41"/>
      <c r="H12" s="41"/>
      <c r="I12" s="134" t="s">
        <v>26</v>
      </c>
      <c r="J12" s="137" t="s">
        <v>19</v>
      </c>
      <c r="K12" s="41"/>
      <c r="L12" s="135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8" customHeight="1">
      <c r="A13" s="41"/>
      <c r="B13" s="47"/>
      <c r="C13" s="41"/>
      <c r="D13" s="41"/>
      <c r="E13" s="137" t="s">
        <v>27</v>
      </c>
      <c r="F13" s="41"/>
      <c r="G13" s="41"/>
      <c r="H13" s="41"/>
      <c r="I13" s="134" t="s">
        <v>28</v>
      </c>
      <c r="J13" s="137" t="s">
        <v>19</v>
      </c>
      <c r="K13" s="41"/>
      <c r="L13" s="135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6.96" customHeigh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35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34" t="s">
        <v>29</v>
      </c>
      <c r="E15" s="41"/>
      <c r="F15" s="41"/>
      <c r="G15" s="41"/>
      <c r="H15" s="41"/>
      <c r="I15" s="134" t="s">
        <v>26</v>
      </c>
      <c r="J15" s="36" t="str">
        <f>'Rekapitulace stavby'!AN13</f>
        <v>Vyplň údaj</v>
      </c>
      <c r="K15" s="41"/>
      <c r="L15" s="135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8" customHeight="1">
      <c r="A16" s="41"/>
      <c r="B16" s="47"/>
      <c r="C16" s="41"/>
      <c r="D16" s="41"/>
      <c r="E16" s="36" t="str">
        <f>'Rekapitulace stavby'!E14</f>
        <v>Vyplň údaj</v>
      </c>
      <c r="F16" s="137"/>
      <c r="G16" s="137"/>
      <c r="H16" s="137"/>
      <c r="I16" s="134" t="s">
        <v>28</v>
      </c>
      <c r="J16" s="36" t="str">
        <f>'Rekapitulace stavby'!AN14</f>
        <v>Vyplň údaj</v>
      </c>
      <c r="K16" s="41"/>
      <c r="L16" s="135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6.96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35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34" t="s">
        <v>31</v>
      </c>
      <c r="E18" s="41"/>
      <c r="F18" s="41"/>
      <c r="G18" s="41"/>
      <c r="H18" s="41"/>
      <c r="I18" s="134" t="s">
        <v>26</v>
      </c>
      <c r="J18" s="137" t="s">
        <v>19</v>
      </c>
      <c r="K18" s="41"/>
      <c r="L18" s="135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7" t="s">
        <v>27</v>
      </c>
      <c r="F19" s="41"/>
      <c r="G19" s="41"/>
      <c r="H19" s="41"/>
      <c r="I19" s="134" t="s">
        <v>28</v>
      </c>
      <c r="J19" s="137" t="s">
        <v>19</v>
      </c>
      <c r="K19" s="41"/>
      <c r="L19" s="135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35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34" t="s">
        <v>32</v>
      </c>
      <c r="E21" s="41"/>
      <c r="F21" s="41"/>
      <c r="G21" s="41"/>
      <c r="H21" s="41"/>
      <c r="I21" s="134" t="s">
        <v>26</v>
      </c>
      <c r="J21" s="137" t="s">
        <v>19</v>
      </c>
      <c r="K21" s="41"/>
      <c r="L21" s="135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137" t="s">
        <v>27</v>
      </c>
      <c r="F22" s="41"/>
      <c r="G22" s="41"/>
      <c r="H22" s="41"/>
      <c r="I22" s="134" t="s">
        <v>28</v>
      </c>
      <c r="J22" s="137" t="s">
        <v>19</v>
      </c>
      <c r="K22" s="41"/>
      <c r="L22" s="135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35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34" t="s">
        <v>33</v>
      </c>
      <c r="E24" s="41"/>
      <c r="F24" s="41"/>
      <c r="G24" s="41"/>
      <c r="H24" s="41"/>
      <c r="I24" s="41"/>
      <c r="J24" s="41"/>
      <c r="K24" s="41"/>
      <c r="L24" s="135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8" customFormat="1" ht="71.25" customHeight="1">
      <c r="A25" s="139"/>
      <c r="B25" s="140"/>
      <c r="C25" s="139"/>
      <c r="D25" s="139"/>
      <c r="E25" s="141" t="s">
        <v>34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35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143"/>
      <c r="E27" s="143"/>
      <c r="F27" s="143"/>
      <c r="G27" s="143"/>
      <c r="H27" s="143"/>
      <c r="I27" s="143"/>
      <c r="J27" s="143"/>
      <c r="K27" s="143"/>
      <c r="L27" s="135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25.44" customHeight="1">
      <c r="A28" s="41"/>
      <c r="B28" s="47"/>
      <c r="C28" s="41"/>
      <c r="D28" s="144" t="s">
        <v>35</v>
      </c>
      <c r="E28" s="41"/>
      <c r="F28" s="41"/>
      <c r="G28" s="41"/>
      <c r="H28" s="41"/>
      <c r="I28" s="41"/>
      <c r="J28" s="145">
        <f>ROUND(J79, 2)</f>
        <v>0</v>
      </c>
      <c r="K28" s="41"/>
      <c r="L28" s="135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3"/>
      <c r="E29" s="143"/>
      <c r="F29" s="143"/>
      <c r="G29" s="143"/>
      <c r="H29" s="143"/>
      <c r="I29" s="143"/>
      <c r="J29" s="143"/>
      <c r="K29" s="143"/>
      <c r="L29" s="135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7"/>
      <c r="C30" s="41"/>
      <c r="D30" s="41"/>
      <c r="E30" s="41"/>
      <c r="F30" s="146" t="s">
        <v>37</v>
      </c>
      <c r="G30" s="41"/>
      <c r="H30" s="41"/>
      <c r="I30" s="146" t="s">
        <v>36</v>
      </c>
      <c r="J30" s="146" t="s">
        <v>38</v>
      </c>
      <c r="K30" s="41"/>
      <c r="L30" s="135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7"/>
      <c r="C31" s="41"/>
      <c r="D31" s="147" t="s">
        <v>39</v>
      </c>
      <c r="E31" s="134" t="s">
        <v>40</v>
      </c>
      <c r="F31" s="148">
        <f>ROUND((SUM(BE79:BE130)),  2)</f>
        <v>0</v>
      </c>
      <c r="G31" s="41"/>
      <c r="H31" s="41"/>
      <c r="I31" s="149">
        <v>0.20999999999999999</v>
      </c>
      <c r="J31" s="148">
        <f>ROUND(((SUM(BE79:BE130))*I31),  2)</f>
        <v>0</v>
      </c>
      <c r="K31" s="41"/>
      <c r="L31" s="135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134" t="s">
        <v>41</v>
      </c>
      <c r="F32" s="148">
        <f>ROUND((SUM(BF79:BF130)),  2)</f>
        <v>0</v>
      </c>
      <c r="G32" s="41"/>
      <c r="H32" s="41"/>
      <c r="I32" s="149">
        <v>0.14999999999999999</v>
      </c>
      <c r="J32" s="148">
        <f>ROUND(((SUM(BF79:BF130))*I32),  2)</f>
        <v>0</v>
      </c>
      <c r="K32" s="41"/>
      <c r="L32" s="135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41"/>
      <c r="E33" s="134" t="s">
        <v>42</v>
      </c>
      <c r="F33" s="148">
        <f>ROUND((SUM(BG79:BG130)),  2)</f>
        <v>0</v>
      </c>
      <c r="G33" s="41"/>
      <c r="H33" s="41"/>
      <c r="I33" s="149">
        <v>0.20999999999999999</v>
      </c>
      <c r="J33" s="148">
        <f>0</f>
        <v>0</v>
      </c>
      <c r="K33" s="41"/>
      <c r="L33" s="135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4" t="s">
        <v>43</v>
      </c>
      <c r="F34" s="148">
        <f>ROUND((SUM(BH79:BH130)),  2)</f>
        <v>0</v>
      </c>
      <c r="G34" s="41"/>
      <c r="H34" s="41"/>
      <c r="I34" s="149">
        <v>0.14999999999999999</v>
      </c>
      <c r="J34" s="148">
        <f>0</f>
        <v>0</v>
      </c>
      <c r="K34" s="41"/>
      <c r="L34" s="135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4" t="s">
        <v>44</v>
      </c>
      <c r="F35" s="148">
        <f>ROUND((SUM(BI79:BI130)),  2)</f>
        <v>0</v>
      </c>
      <c r="G35" s="41"/>
      <c r="H35" s="41"/>
      <c r="I35" s="149">
        <v>0</v>
      </c>
      <c r="J35" s="148">
        <f>0</f>
        <v>0</v>
      </c>
      <c r="K35" s="41"/>
      <c r="L35" s="135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6.96" customHeight="1">
      <c r="A36" s="41"/>
      <c r="B36" s="47"/>
      <c r="C36" s="41"/>
      <c r="D36" s="41"/>
      <c r="E36" s="41"/>
      <c r="F36" s="41"/>
      <c r="G36" s="41"/>
      <c r="H36" s="41"/>
      <c r="I36" s="41"/>
      <c r="J36" s="41"/>
      <c r="K36" s="41"/>
      <c r="L36" s="135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25.44" customHeight="1">
      <c r="A37" s="41"/>
      <c r="B37" s="47"/>
      <c r="C37" s="150"/>
      <c r="D37" s="151" t="s">
        <v>45</v>
      </c>
      <c r="E37" s="152"/>
      <c r="F37" s="152"/>
      <c r="G37" s="153" t="s">
        <v>46</v>
      </c>
      <c r="H37" s="154" t="s">
        <v>47</v>
      </c>
      <c r="I37" s="152"/>
      <c r="J37" s="155">
        <f>SUM(J28:J35)</f>
        <v>0</v>
      </c>
      <c r="K37" s="156"/>
      <c r="L37" s="135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157"/>
      <c r="C38" s="158"/>
      <c r="D38" s="158"/>
      <c r="E38" s="158"/>
      <c r="F38" s="158"/>
      <c r="G38" s="158"/>
      <c r="H38" s="158"/>
      <c r="I38" s="158"/>
      <c r="J38" s="158"/>
      <c r="K38" s="158"/>
      <c r="L38" s="135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42" s="2" customFormat="1" ht="6.96" customHeight="1">
      <c r="A42" s="41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35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4.96" customHeight="1">
      <c r="A43" s="41"/>
      <c r="B43" s="42"/>
      <c r="C43" s="26" t="s">
        <v>90</v>
      </c>
      <c r="D43" s="43"/>
      <c r="E43" s="43"/>
      <c r="F43" s="43"/>
      <c r="G43" s="43"/>
      <c r="H43" s="43"/>
      <c r="I43" s="43"/>
      <c r="J43" s="43"/>
      <c r="K43" s="43"/>
      <c r="L43" s="135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35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12" customHeight="1">
      <c r="A45" s="41"/>
      <c r="B45" s="42"/>
      <c r="C45" s="35" t="s">
        <v>16</v>
      </c>
      <c r="D45" s="43"/>
      <c r="E45" s="43"/>
      <c r="F45" s="43"/>
      <c r="G45" s="43"/>
      <c r="H45" s="43"/>
      <c r="I45" s="43"/>
      <c r="J45" s="43"/>
      <c r="K45" s="43"/>
      <c r="L45" s="135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16.5" customHeight="1">
      <c r="A46" s="41"/>
      <c r="B46" s="42"/>
      <c r="C46" s="43"/>
      <c r="D46" s="43"/>
      <c r="E46" s="72" t="str">
        <f>E7</f>
        <v>Rekonstrukce rozvodů tepelného hospodářství, sídliště Višňovka</v>
      </c>
      <c r="F46" s="43"/>
      <c r="G46" s="43"/>
      <c r="H46" s="43"/>
      <c r="I46" s="43"/>
      <c r="J46" s="43"/>
      <c r="K46" s="43"/>
      <c r="L46" s="135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6.96" customHeight="1">
      <c r="A47" s="41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135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2" customHeight="1">
      <c r="A48" s="41"/>
      <c r="B48" s="42"/>
      <c r="C48" s="35" t="s">
        <v>21</v>
      </c>
      <c r="D48" s="43"/>
      <c r="E48" s="43"/>
      <c r="F48" s="30" t="str">
        <f>F10</f>
        <v>Hořovice</v>
      </c>
      <c r="G48" s="43"/>
      <c r="H48" s="43"/>
      <c r="I48" s="35" t="s">
        <v>23</v>
      </c>
      <c r="J48" s="75" t="str">
        <f>IF(J10="","",J10)</f>
        <v>9. 10. 2023</v>
      </c>
      <c r="K48" s="43"/>
      <c r="L48" s="135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6.96" customHeight="1">
      <c r="A49" s="41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135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5.15" customHeight="1">
      <c r="A50" s="41"/>
      <c r="B50" s="42"/>
      <c r="C50" s="35" t="s">
        <v>25</v>
      </c>
      <c r="D50" s="43"/>
      <c r="E50" s="43"/>
      <c r="F50" s="30" t="str">
        <f>E13</f>
        <v xml:space="preserve"> </v>
      </c>
      <c r="G50" s="43"/>
      <c r="H50" s="43"/>
      <c r="I50" s="35" t="s">
        <v>31</v>
      </c>
      <c r="J50" s="39" t="str">
        <f>E19</f>
        <v xml:space="preserve"> </v>
      </c>
      <c r="K50" s="43"/>
      <c r="L50" s="135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5.15" customHeight="1">
      <c r="A51" s="41"/>
      <c r="B51" s="42"/>
      <c r="C51" s="35" t="s">
        <v>29</v>
      </c>
      <c r="D51" s="43"/>
      <c r="E51" s="43"/>
      <c r="F51" s="30" t="str">
        <f>IF(E16="","",E16)</f>
        <v>Vyplň údaj</v>
      </c>
      <c r="G51" s="43"/>
      <c r="H51" s="43"/>
      <c r="I51" s="35" t="s">
        <v>32</v>
      </c>
      <c r="J51" s="39" t="str">
        <f>E22</f>
        <v xml:space="preserve"> </v>
      </c>
      <c r="K51" s="43"/>
      <c r="L51" s="135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0.32" customHeight="1">
      <c r="A52" s="41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135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29.28" customHeight="1">
      <c r="A53" s="41"/>
      <c r="B53" s="42"/>
      <c r="C53" s="161" t="s">
        <v>91</v>
      </c>
      <c r="D53" s="162"/>
      <c r="E53" s="162"/>
      <c r="F53" s="162"/>
      <c r="G53" s="162"/>
      <c r="H53" s="162"/>
      <c r="I53" s="162"/>
      <c r="J53" s="163" t="s">
        <v>92</v>
      </c>
      <c r="K53" s="162"/>
      <c r="L53" s="135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0.32" customHeight="1">
      <c r="A54" s="41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135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2.8" customHeight="1">
      <c r="A55" s="41"/>
      <c r="B55" s="42"/>
      <c r="C55" s="164" t="s">
        <v>67</v>
      </c>
      <c r="D55" s="43"/>
      <c r="E55" s="43"/>
      <c r="F55" s="43"/>
      <c r="G55" s="43"/>
      <c r="H55" s="43"/>
      <c r="I55" s="43"/>
      <c r="J55" s="105">
        <f>J79</f>
        <v>0</v>
      </c>
      <c r="K55" s="43"/>
      <c r="L55" s="135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U55" s="20" t="s">
        <v>93</v>
      </c>
    </row>
    <row r="56" s="9" customFormat="1" ht="24.96" customHeight="1">
      <c r="A56" s="9"/>
      <c r="B56" s="165"/>
      <c r="C56" s="166"/>
      <c r="D56" s="167" t="s">
        <v>94</v>
      </c>
      <c r="E56" s="168"/>
      <c r="F56" s="168"/>
      <c r="G56" s="168"/>
      <c r="H56" s="168"/>
      <c r="I56" s="168"/>
      <c r="J56" s="169">
        <f>J80</f>
        <v>0</v>
      </c>
      <c r="K56" s="166"/>
      <c r="L56" s="170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1"/>
      <c r="C57" s="172"/>
      <c r="D57" s="173" t="s">
        <v>95</v>
      </c>
      <c r="E57" s="174"/>
      <c r="F57" s="174"/>
      <c r="G57" s="174"/>
      <c r="H57" s="174"/>
      <c r="I57" s="174"/>
      <c r="J57" s="175">
        <f>J81</f>
        <v>0</v>
      </c>
      <c r="K57" s="172"/>
      <c r="L57" s="176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1"/>
      <c r="C58" s="172"/>
      <c r="D58" s="173" t="s">
        <v>96</v>
      </c>
      <c r="E58" s="174"/>
      <c r="F58" s="174"/>
      <c r="G58" s="174"/>
      <c r="H58" s="174"/>
      <c r="I58" s="174"/>
      <c r="J58" s="175">
        <f>J90</f>
        <v>0</v>
      </c>
      <c r="K58" s="172"/>
      <c r="L58" s="176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1"/>
      <c r="C59" s="172"/>
      <c r="D59" s="173" t="s">
        <v>97</v>
      </c>
      <c r="E59" s="174"/>
      <c r="F59" s="174"/>
      <c r="G59" s="174"/>
      <c r="H59" s="174"/>
      <c r="I59" s="174"/>
      <c r="J59" s="175">
        <f>J108</f>
        <v>0</v>
      </c>
      <c r="K59" s="172"/>
      <c r="L59" s="176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1"/>
      <c r="C60" s="172"/>
      <c r="D60" s="173" t="s">
        <v>98</v>
      </c>
      <c r="E60" s="174"/>
      <c r="F60" s="174"/>
      <c r="G60" s="174"/>
      <c r="H60" s="174"/>
      <c r="I60" s="174"/>
      <c r="J60" s="175">
        <f>J121</f>
        <v>0</v>
      </c>
      <c r="K60" s="172"/>
      <c r="L60" s="176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71"/>
      <c r="C61" s="172"/>
      <c r="D61" s="173" t="s">
        <v>99</v>
      </c>
      <c r="E61" s="174"/>
      <c r="F61" s="174"/>
      <c r="G61" s="174"/>
      <c r="H61" s="174"/>
      <c r="I61" s="174"/>
      <c r="J61" s="175">
        <f>J124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5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5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5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100</v>
      </c>
      <c r="D68" s="43"/>
      <c r="E68" s="43"/>
      <c r="F68" s="43"/>
      <c r="G68" s="43"/>
      <c r="H68" s="43"/>
      <c r="I68" s="43"/>
      <c r="J68" s="43"/>
      <c r="K68" s="43"/>
      <c r="L68" s="135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5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5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72" t="str">
        <f>E7</f>
        <v>Rekonstrukce rozvodů tepelného hospodářství, sídliště Višňovka</v>
      </c>
      <c r="F71" s="43"/>
      <c r="G71" s="43"/>
      <c r="H71" s="43"/>
      <c r="I71" s="43"/>
      <c r="J71" s="43"/>
      <c r="K71" s="43"/>
      <c r="L71" s="135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5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21</v>
      </c>
      <c r="D73" s="43"/>
      <c r="E73" s="43"/>
      <c r="F73" s="30" t="str">
        <f>F10</f>
        <v>Hořovice</v>
      </c>
      <c r="G73" s="43"/>
      <c r="H73" s="43"/>
      <c r="I73" s="35" t="s">
        <v>23</v>
      </c>
      <c r="J73" s="75" t="str">
        <f>IF(J10="","",J10)</f>
        <v>9. 10. 2023</v>
      </c>
      <c r="K73" s="43"/>
      <c r="L73" s="135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5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5.15" customHeight="1">
      <c r="A75" s="41"/>
      <c r="B75" s="42"/>
      <c r="C75" s="35" t="s">
        <v>25</v>
      </c>
      <c r="D75" s="43"/>
      <c r="E75" s="43"/>
      <c r="F75" s="30" t="str">
        <f>E13</f>
        <v xml:space="preserve"> </v>
      </c>
      <c r="G75" s="43"/>
      <c r="H75" s="43"/>
      <c r="I75" s="35" t="s">
        <v>31</v>
      </c>
      <c r="J75" s="39" t="str">
        <f>E19</f>
        <v xml:space="preserve"> </v>
      </c>
      <c r="K75" s="43"/>
      <c r="L75" s="135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29</v>
      </c>
      <c r="D76" s="43"/>
      <c r="E76" s="43"/>
      <c r="F76" s="30" t="str">
        <f>IF(E16="","",E16)</f>
        <v>Vyplň údaj</v>
      </c>
      <c r="G76" s="43"/>
      <c r="H76" s="43"/>
      <c r="I76" s="35" t="s">
        <v>32</v>
      </c>
      <c r="J76" s="39" t="str">
        <f>E22</f>
        <v xml:space="preserve"> </v>
      </c>
      <c r="K76" s="43"/>
      <c r="L76" s="135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0.32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5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1" customFormat="1" ht="29.28" customHeight="1">
      <c r="A78" s="177"/>
      <c r="B78" s="178"/>
      <c r="C78" s="179" t="s">
        <v>101</v>
      </c>
      <c r="D78" s="180" t="s">
        <v>54</v>
      </c>
      <c r="E78" s="180" t="s">
        <v>50</v>
      </c>
      <c r="F78" s="180" t="s">
        <v>51</v>
      </c>
      <c r="G78" s="180" t="s">
        <v>102</v>
      </c>
      <c r="H78" s="180" t="s">
        <v>103</v>
      </c>
      <c r="I78" s="180" t="s">
        <v>104</v>
      </c>
      <c r="J78" s="180" t="s">
        <v>92</v>
      </c>
      <c r="K78" s="181" t="s">
        <v>105</v>
      </c>
      <c r="L78" s="182"/>
      <c r="M78" s="95" t="s">
        <v>19</v>
      </c>
      <c r="N78" s="96" t="s">
        <v>39</v>
      </c>
      <c r="O78" s="96" t="s">
        <v>106</v>
      </c>
      <c r="P78" s="96" t="s">
        <v>107</v>
      </c>
      <c r="Q78" s="96" t="s">
        <v>108</v>
      </c>
      <c r="R78" s="96" t="s">
        <v>109</v>
      </c>
      <c r="S78" s="96" t="s">
        <v>110</v>
      </c>
      <c r="T78" s="97" t="s">
        <v>111</v>
      </c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</row>
    <row r="79" s="2" customFormat="1" ht="22.8" customHeight="1">
      <c r="A79" s="41"/>
      <c r="B79" s="42"/>
      <c r="C79" s="102" t="s">
        <v>112</v>
      </c>
      <c r="D79" s="43"/>
      <c r="E79" s="43"/>
      <c r="F79" s="43"/>
      <c r="G79" s="43"/>
      <c r="H79" s="43"/>
      <c r="I79" s="43"/>
      <c r="J79" s="183">
        <f>BK79</f>
        <v>0</v>
      </c>
      <c r="K79" s="43"/>
      <c r="L79" s="47"/>
      <c r="M79" s="98"/>
      <c r="N79" s="184"/>
      <c r="O79" s="99"/>
      <c r="P79" s="185">
        <f>P80</f>
        <v>0</v>
      </c>
      <c r="Q79" s="99"/>
      <c r="R79" s="185">
        <f>R80</f>
        <v>0</v>
      </c>
      <c r="S79" s="99"/>
      <c r="T79" s="186">
        <f>T80</f>
        <v>0</v>
      </c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T79" s="20" t="s">
        <v>68</v>
      </c>
      <c r="AU79" s="20" t="s">
        <v>93</v>
      </c>
      <c r="BK79" s="187">
        <f>BK80</f>
        <v>0</v>
      </c>
    </row>
    <row r="80" s="12" customFormat="1" ht="25.92" customHeight="1">
      <c r="A80" s="12"/>
      <c r="B80" s="188"/>
      <c r="C80" s="189"/>
      <c r="D80" s="190" t="s">
        <v>68</v>
      </c>
      <c r="E80" s="191" t="s">
        <v>113</v>
      </c>
      <c r="F80" s="191" t="s">
        <v>114</v>
      </c>
      <c r="G80" s="189"/>
      <c r="H80" s="189"/>
      <c r="I80" s="192"/>
      <c r="J80" s="193">
        <f>BK80</f>
        <v>0</v>
      </c>
      <c r="K80" s="189"/>
      <c r="L80" s="194"/>
      <c r="M80" s="195"/>
      <c r="N80" s="196"/>
      <c r="O80" s="196"/>
      <c r="P80" s="197">
        <f>P81+P90+P108+P121+P124</f>
        <v>0</v>
      </c>
      <c r="Q80" s="196"/>
      <c r="R80" s="197">
        <f>R81+R90+R108+R121+R124</f>
        <v>0</v>
      </c>
      <c r="S80" s="196"/>
      <c r="T80" s="198">
        <f>T81+T90+T108+T121+T124</f>
        <v>0</v>
      </c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R80" s="199" t="s">
        <v>115</v>
      </c>
      <c r="AT80" s="200" t="s">
        <v>68</v>
      </c>
      <c r="AU80" s="200" t="s">
        <v>69</v>
      </c>
      <c r="AY80" s="199" t="s">
        <v>116</v>
      </c>
      <c r="BK80" s="201">
        <f>BK81+BK90+BK108+BK121+BK124</f>
        <v>0</v>
      </c>
    </row>
    <row r="81" s="12" customFormat="1" ht="22.8" customHeight="1">
      <c r="A81" s="12"/>
      <c r="B81" s="188"/>
      <c r="C81" s="189"/>
      <c r="D81" s="190" t="s">
        <v>68</v>
      </c>
      <c r="E81" s="202" t="s">
        <v>117</v>
      </c>
      <c r="F81" s="202" t="s">
        <v>118</v>
      </c>
      <c r="G81" s="189"/>
      <c r="H81" s="189"/>
      <c r="I81" s="192"/>
      <c r="J81" s="203">
        <f>BK81</f>
        <v>0</v>
      </c>
      <c r="K81" s="189"/>
      <c r="L81" s="194"/>
      <c r="M81" s="195"/>
      <c r="N81" s="196"/>
      <c r="O81" s="196"/>
      <c r="P81" s="197">
        <f>SUM(P82:P89)</f>
        <v>0</v>
      </c>
      <c r="Q81" s="196"/>
      <c r="R81" s="197">
        <f>SUM(R82:R89)</f>
        <v>0</v>
      </c>
      <c r="S81" s="196"/>
      <c r="T81" s="198">
        <f>SUM(T82:T89)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115</v>
      </c>
      <c r="AT81" s="200" t="s">
        <v>68</v>
      </c>
      <c r="AU81" s="200" t="s">
        <v>74</v>
      </c>
      <c r="AY81" s="199" t="s">
        <v>116</v>
      </c>
      <c r="BK81" s="201">
        <f>SUM(BK82:BK89)</f>
        <v>0</v>
      </c>
    </row>
    <row r="82" s="2" customFormat="1" ht="16.5" customHeight="1">
      <c r="A82" s="41"/>
      <c r="B82" s="42"/>
      <c r="C82" s="204" t="s">
        <v>74</v>
      </c>
      <c r="D82" s="204" t="s">
        <v>119</v>
      </c>
      <c r="E82" s="205" t="s">
        <v>120</v>
      </c>
      <c r="F82" s="206" t="s">
        <v>121</v>
      </c>
      <c r="G82" s="207" t="s">
        <v>122</v>
      </c>
      <c r="H82" s="208">
        <v>1</v>
      </c>
      <c r="I82" s="209"/>
      <c r="J82" s="210">
        <f>ROUND(I82*H82,2)</f>
        <v>0</v>
      </c>
      <c r="K82" s="206" t="s">
        <v>123</v>
      </c>
      <c r="L82" s="47"/>
      <c r="M82" s="211" t="s">
        <v>19</v>
      </c>
      <c r="N82" s="212" t="s">
        <v>40</v>
      </c>
      <c r="O82" s="87"/>
      <c r="P82" s="213">
        <f>O82*H82</f>
        <v>0</v>
      </c>
      <c r="Q82" s="213">
        <v>0</v>
      </c>
      <c r="R82" s="213">
        <f>Q82*H82</f>
        <v>0</v>
      </c>
      <c r="S82" s="213">
        <v>0</v>
      </c>
      <c r="T82" s="214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5" t="s">
        <v>124</v>
      </c>
      <c r="AT82" s="215" t="s">
        <v>119</v>
      </c>
      <c r="AU82" s="215" t="s">
        <v>79</v>
      </c>
      <c r="AY82" s="20" t="s">
        <v>116</v>
      </c>
      <c r="BE82" s="216">
        <f>IF(N82="základní",J82,0)</f>
        <v>0</v>
      </c>
      <c r="BF82" s="216">
        <f>IF(N82="snížená",J82,0)</f>
        <v>0</v>
      </c>
      <c r="BG82" s="216">
        <f>IF(N82="zákl. přenesená",J82,0)</f>
        <v>0</v>
      </c>
      <c r="BH82" s="216">
        <f>IF(N82="sníž. přenesená",J82,0)</f>
        <v>0</v>
      </c>
      <c r="BI82" s="216">
        <f>IF(N82="nulová",J82,0)</f>
        <v>0</v>
      </c>
      <c r="BJ82" s="20" t="s">
        <v>74</v>
      </c>
      <c r="BK82" s="216">
        <f>ROUND(I82*H82,2)</f>
        <v>0</v>
      </c>
      <c r="BL82" s="20" t="s">
        <v>124</v>
      </c>
      <c r="BM82" s="215" t="s">
        <v>125</v>
      </c>
    </row>
    <row r="83" s="2" customFormat="1">
      <c r="A83" s="41"/>
      <c r="B83" s="42"/>
      <c r="C83" s="43"/>
      <c r="D83" s="217" t="s">
        <v>126</v>
      </c>
      <c r="E83" s="43"/>
      <c r="F83" s="218" t="s">
        <v>127</v>
      </c>
      <c r="G83" s="43"/>
      <c r="H83" s="43"/>
      <c r="I83" s="219"/>
      <c r="J83" s="43"/>
      <c r="K83" s="43"/>
      <c r="L83" s="47"/>
      <c r="M83" s="220"/>
      <c r="N83" s="221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126</v>
      </c>
      <c r="AU83" s="20" t="s">
        <v>79</v>
      </c>
    </row>
    <row r="84" s="2" customFormat="1" ht="16.5" customHeight="1">
      <c r="A84" s="41"/>
      <c r="B84" s="42"/>
      <c r="C84" s="204" t="s">
        <v>79</v>
      </c>
      <c r="D84" s="204" t="s">
        <v>119</v>
      </c>
      <c r="E84" s="205" t="s">
        <v>128</v>
      </c>
      <c r="F84" s="206" t="s">
        <v>129</v>
      </c>
      <c r="G84" s="207" t="s">
        <v>122</v>
      </c>
      <c r="H84" s="208">
        <v>1</v>
      </c>
      <c r="I84" s="209"/>
      <c r="J84" s="210">
        <f>ROUND(I84*H84,2)</f>
        <v>0</v>
      </c>
      <c r="K84" s="206" t="s">
        <v>123</v>
      </c>
      <c r="L84" s="47"/>
      <c r="M84" s="211" t="s">
        <v>19</v>
      </c>
      <c r="N84" s="212" t="s">
        <v>40</v>
      </c>
      <c r="O84" s="87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5" t="s">
        <v>124</v>
      </c>
      <c r="AT84" s="215" t="s">
        <v>119</v>
      </c>
      <c r="AU84" s="215" t="s">
        <v>79</v>
      </c>
      <c r="AY84" s="20" t="s">
        <v>116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20" t="s">
        <v>74</v>
      </c>
      <c r="BK84" s="216">
        <f>ROUND(I84*H84,2)</f>
        <v>0</v>
      </c>
      <c r="BL84" s="20" t="s">
        <v>124</v>
      </c>
      <c r="BM84" s="215" t="s">
        <v>130</v>
      </c>
    </row>
    <row r="85" s="2" customFormat="1">
      <c r="A85" s="41"/>
      <c r="B85" s="42"/>
      <c r="C85" s="43"/>
      <c r="D85" s="217" t="s">
        <v>126</v>
      </c>
      <c r="E85" s="43"/>
      <c r="F85" s="218" t="s">
        <v>131</v>
      </c>
      <c r="G85" s="43"/>
      <c r="H85" s="43"/>
      <c r="I85" s="219"/>
      <c r="J85" s="43"/>
      <c r="K85" s="43"/>
      <c r="L85" s="47"/>
      <c r="M85" s="220"/>
      <c r="N85" s="221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126</v>
      </c>
      <c r="AU85" s="20" t="s">
        <v>79</v>
      </c>
    </row>
    <row r="86" s="2" customFormat="1" ht="16.5" customHeight="1">
      <c r="A86" s="41"/>
      <c r="B86" s="42"/>
      <c r="C86" s="204" t="s">
        <v>132</v>
      </c>
      <c r="D86" s="204" t="s">
        <v>119</v>
      </c>
      <c r="E86" s="205" t="s">
        <v>133</v>
      </c>
      <c r="F86" s="206" t="s">
        <v>134</v>
      </c>
      <c r="G86" s="207" t="s">
        <v>122</v>
      </c>
      <c r="H86" s="208">
        <v>1</v>
      </c>
      <c r="I86" s="209"/>
      <c r="J86" s="210">
        <f>ROUND(I86*H86,2)</f>
        <v>0</v>
      </c>
      <c r="K86" s="206" t="s">
        <v>123</v>
      </c>
      <c r="L86" s="47"/>
      <c r="M86" s="211" t="s">
        <v>19</v>
      </c>
      <c r="N86" s="212" t="s">
        <v>40</v>
      </c>
      <c r="O86" s="87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5" t="s">
        <v>124</v>
      </c>
      <c r="AT86" s="215" t="s">
        <v>119</v>
      </c>
      <c r="AU86" s="215" t="s">
        <v>79</v>
      </c>
      <c r="AY86" s="20" t="s">
        <v>116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20" t="s">
        <v>74</v>
      </c>
      <c r="BK86" s="216">
        <f>ROUND(I86*H86,2)</f>
        <v>0</v>
      </c>
      <c r="BL86" s="20" t="s">
        <v>124</v>
      </c>
      <c r="BM86" s="215" t="s">
        <v>135</v>
      </c>
    </row>
    <row r="87" s="2" customFormat="1">
      <c r="A87" s="41"/>
      <c r="B87" s="42"/>
      <c r="C87" s="43"/>
      <c r="D87" s="217" t="s">
        <v>126</v>
      </c>
      <c r="E87" s="43"/>
      <c r="F87" s="218" t="s">
        <v>136</v>
      </c>
      <c r="G87" s="43"/>
      <c r="H87" s="43"/>
      <c r="I87" s="219"/>
      <c r="J87" s="43"/>
      <c r="K87" s="43"/>
      <c r="L87" s="47"/>
      <c r="M87" s="220"/>
      <c r="N87" s="221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126</v>
      </c>
      <c r="AU87" s="20" t="s">
        <v>79</v>
      </c>
    </row>
    <row r="88" s="2" customFormat="1" ht="16.5" customHeight="1">
      <c r="A88" s="41"/>
      <c r="B88" s="42"/>
      <c r="C88" s="204" t="s">
        <v>137</v>
      </c>
      <c r="D88" s="204" t="s">
        <v>119</v>
      </c>
      <c r="E88" s="205" t="s">
        <v>138</v>
      </c>
      <c r="F88" s="206" t="s">
        <v>139</v>
      </c>
      <c r="G88" s="207" t="s">
        <v>140</v>
      </c>
      <c r="H88" s="208">
        <v>1</v>
      </c>
      <c r="I88" s="209"/>
      <c r="J88" s="210">
        <f>ROUND(I88*H88,2)</f>
        <v>0</v>
      </c>
      <c r="K88" s="206" t="s">
        <v>123</v>
      </c>
      <c r="L88" s="47"/>
      <c r="M88" s="211" t="s">
        <v>19</v>
      </c>
      <c r="N88" s="212" t="s">
        <v>40</v>
      </c>
      <c r="O88" s="87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5" t="s">
        <v>124</v>
      </c>
      <c r="AT88" s="215" t="s">
        <v>119</v>
      </c>
      <c r="AU88" s="215" t="s">
        <v>79</v>
      </c>
      <c r="AY88" s="20" t="s">
        <v>116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20" t="s">
        <v>74</v>
      </c>
      <c r="BK88" s="216">
        <f>ROUND(I88*H88,2)</f>
        <v>0</v>
      </c>
      <c r="BL88" s="20" t="s">
        <v>124</v>
      </c>
      <c r="BM88" s="215" t="s">
        <v>141</v>
      </c>
    </row>
    <row r="89" s="2" customFormat="1">
      <c r="A89" s="41"/>
      <c r="B89" s="42"/>
      <c r="C89" s="43"/>
      <c r="D89" s="217" t="s">
        <v>126</v>
      </c>
      <c r="E89" s="43"/>
      <c r="F89" s="218" t="s">
        <v>142</v>
      </c>
      <c r="G89" s="43"/>
      <c r="H89" s="43"/>
      <c r="I89" s="219"/>
      <c r="J89" s="43"/>
      <c r="K89" s="43"/>
      <c r="L89" s="47"/>
      <c r="M89" s="220"/>
      <c r="N89" s="221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126</v>
      </c>
      <c r="AU89" s="20" t="s">
        <v>79</v>
      </c>
    </row>
    <row r="90" s="12" customFormat="1" ht="22.8" customHeight="1">
      <c r="A90" s="12"/>
      <c r="B90" s="188"/>
      <c r="C90" s="189"/>
      <c r="D90" s="190" t="s">
        <v>68</v>
      </c>
      <c r="E90" s="202" t="s">
        <v>143</v>
      </c>
      <c r="F90" s="202" t="s">
        <v>144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SUM(P91:P107)</f>
        <v>0</v>
      </c>
      <c r="Q90" s="196"/>
      <c r="R90" s="197">
        <f>SUM(R91:R107)</f>
        <v>0</v>
      </c>
      <c r="S90" s="196"/>
      <c r="T90" s="198">
        <f>SUM(T91:T107)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115</v>
      </c>
      <c r="AT90" s="200" t="s">
        <v>68</v>
      </c>
      <c r="AU90" s="200" t="s">
        <v>74</v>
      </c>
      <c r="AY90" s="199" t="s">
        <v>116</v>
      </c>
      <c r="BK90" s="201">
        <f>SUM(BK91:BK107)</f>
        <v>0</v>
      </c>
    </row>
    <row r="91" s="2" customFormat="1" ht="16.5" customHeight="1">
      <c r="A91" s="41"/>
      <c r="B91" s="42"/>
      <c r="C91" s="204" t="s">
        <v>115</v>
      </c>
      <c r="D91" s="204" t="s">
        <v>119</v>
      </c>
      <c r="E91" s="205" t="s">
        <v>145</v>
      </c>
      <c r="F91" s="206" t="s">
        <v>146</v>
      </c>
      <c r="G91" s="207" t="s">
        <v>147</v>
      </c>
      <c r="H91" s="208">
        <v>1</v>
      </c>
      <c r="I91" s="209"/>
      <c r="J91" s="210">
        <f>ROUND(I91*H91,2)</f>
        <v>0</v>
      </c>
      <c r="K91" s="206" t="s">
        <v>19</v>
      </c>
      <c r="L91" s="47"/>
      <c r="M91" s="211" t="s">
        <v>19</v>
      </c>
      <c r="N91" s="212" t="s">
        <v>40</v>
      </c>
      <c r="O91" s="87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5" t="s">
        <v>124</v>
      </c>
      <c r="AT91" s="215" t="s">
        <v>119</v>
      </c>
      <c r="AU91" s="215" t="s">
        <v>79</v>
      </c>
      <c r="AY91" s="20" t="s">
        <v>116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0" t="s">
        <v>74</v>
      </c>
      <c r="BK91" s="216">
        <f>ROUND(I91*H91,2)</f>
        <v>0</v>
      </c>
      <c r="BL91" s="20" t="s">
        <v>124</v>
      </c>
      <c r="BM91" s="215" t="s">
        <v>148</v>
      </c>
    </row>
    <row r="92" s="2" customFormat="1" ht="16.5" customHeight="1">
      <c r="A92" s="41"/>
      <c r="B92" s="42"/>
      <c r="C92" s="204" t="s">
        <v>149</v>
      </c>
      <c r="D92" s="204" t="s">
        <v>119</v>
      </c>
      <c r="E92" s="205" t="s">
        <v>150</v>
      </c>
      <c r="F92" s="206" t="s">
        <v>151</v>
      </c>
      <c r="G92" s="207" t="s">
        <v>122</v>
      </c>
      <c r="H92" s="208">
        <v>1</v>
      </c>
      <c r="I92" s="209"/>
      <c r="J92" s="210">
        <f>ROUND(I92*H92,2)</f>
        <v>0</v>
      </c>
      <c r="K92" s="206" t="s">
        <v>123</v>
      </c>
      <c r="L92" s="47"/>
      <c r="M92" s="211" t="s">
        <v>19</v>
      </c>
      <c r="N92" s="212" t="s">
        <v>40</v>
      </c>
      <c r="O92" s="87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5" t="s">
        <v>124</v>
      </c>
      <c r="AT92" s="215" t="s">
        <v>119</v>
      </c>
      <c r="AU92" s="215" t="s">
        <v>79</v>
      </c>
      <c r="AY92" s="20" t="s">
        <v>116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20" t="s">
        <v>74</v>
      </c>
      <c r="BK92" s="216">
        <f>ROUND(I92*H92,2)</f>
        <v>0</v>
      </c>
      <c r="BL92" s="20" t="s">
        <v>124</v>
      </c>
      <c r="BM92" s="215" t="s">
        <v>152</v>
      </c>
    </row>
    <row r="93" s="2" customFormat="1">
      <c r="A93" s="41"/>
      <c r="B93" s="42"/>
      <c r="C93" s="43"/>
      <c r="D93" s="217" t="s">
        <v>126</v>
      </c>
      <c r="E93" s="43"/>
      <c r="F93" s="218" t="s">
        <v>153</v>
      </c>
      <c r="G93" s="43"/>
      <c r="H93" s="43"/>
      <c r="I93" s="219"/>
      <c r="J93" s="43"/>
      <c r="K93" s="43"/>
      <c r="L93" s="47"/>
      <c r="M93" s="220"/>
      <c r="N93" s="221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126</v>
      </c>
      <c r="AU93" s="20" t="s">
        <v>79</v>
      </c>
    </row>
    <row r="94" s="2" customFormat="1" ht="16.5" customHeight="1">
      <c r="A94" s="41"/>
      <c r="B94" s="42"/>
      <c r="C94" s="204" t="s">
        <v>154</v>
      </c>
      <c r="D94" s="204" t="s">
        <v>119</v>
      </c>
      <c r="E94" s="205" t="s">
        <v>155</v>
      </c>
      <c r="F94" s="206" t="s">
        <v>156</v>
      </c>
      <c r="G94" s="207" t="s">
        <v>122</v>
      </c>
      <c r="H94" s="208">
        <v>1</v>
      </c>
      <c r="I94" s="209"/>
      <c r="J94" s="210">
        <f>ROUND(I94*H94,2)</f>
        <v>0</v>
      </c>
      <c r="K94" s="206" t="s">
        <v>123</v>
      </c>
      <c r="L94" s="47"/>
      <c r="M94" s="211" t="s">
        <v>19</v>
      </c>
      <c r="N94" s="212" t="s">
        <v>40</v>
      </c>
      <c r="O94" s="87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5" t="s">
        <v>124</v>
      </c>
      <c r="AT94" s="215" t="s">
        <v>119</v>
      </c>
      <c r="AU94" s="215" t="s">
        <v>79</v>
      </c>
      <c r="AY94" s="20" t="s">
        <v>116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20" t="s">
        <v>74</v>
      </c>
      <c r="BK94" s="216">
        <f>ROUND(I94*H94,2)</f>
        <v>0</v>
      </c>
      <c r="BL94" s="20" t="s">
        <v>124</v>
      </c>
      <c r="BM94" s="215" t="s">
        <v>157</v>
      </c>
    </row>
    <row r="95" s="2" customFormat="1">
      <c r="A95" s="41"/>
      <c r="B95" s="42"/>
      <c r="C95" s="43"/>
      <c r="D95" s="217" t="s">
        <v>126</v>
      </c>
      <c r="E95" s="43"/>
      <c r="F95" s="218" t="s">
        <v>158</v>
      </c>
      <c r="G95" s="43"/>
      <c r="H95" s="43"/>
      <c r="I95" s="219"/>
      <c r="J95" s="43"/>
      <c r="K95" s="43"/>
      <c r="L95" s="47"/>
      <c r="M95" s="220"/>
      <c r="N95" s="221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126</v>
      </c>
      <c r="AU95" s="20" t="s">
        <v>79</v>
      </c>
    </row>
    <row r="96" s="2" customFormat="1" ht="16.5" customHeight="1">
      <c r="A96" s="41"/>
      <c r="B96" s="42"/>
      <c r="C96" s="204" t="s">
        <v>159</v>
      </c>
      <c r="D96" s="204" t="s">
        <v>119</v>
      </c>
      <c r="E96" s="205" t="s">
        <v>160</v>
      </c>
      <c r="F96" s="206" t="s">
        <v>161</v>
      </c>
      <c r="G96" s="207" t="s">
        <v>122</v>
      </c>
      <c r="H96" s="208">
        <v>1</v>
      </c>
      <c r="I96" s="209"/>
      <c r="J96" s="210">
        <f>ROUND(I96*H96,2)</f>
        <v>0</v>
      </c>
      <c r="K96" s="206" t="s">
        <v>123</v>
      </c>
      <c r="L96" s="47"/>
      <c r="M96" s="211" t="s">
        <v>19</v>
      </c>
      <c r="N96" s="212" t="s">
        <v>40</v>
      </c>
      <c r="O96" s="87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5" t="s">
        <v>124</v>
      </c>
      <c r="AT96" s="215" t="s">
        <v>119</v>
      </c>
      <c r="AU96" s="215" t="s">
        <v>79</v>
      </c>
      <c r="AY96" s="20" t="s">
        <v>116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0" t="s">
        <v>74</v>
      </c>
      <c r="BK96" s="216">
        <f>ROUND(I96*H96,2)</f>
        <v>0</v>
      </c>
      <c r="BL96" s="20" t="s">
        <v>124</v>
      </c>
      <c r="BM96" s="215" t="s">
        <v>162</v>
      </c>
    </row>
    <row r="97" s="2" customFormat="1">
      <c r="A97" s="41"/>
      <c r="B97" s="42"/>
      <c r="C97" s="43"/>
      <c r="D97" s="217" t="s">
        <v>126</v>
      </c>
      <c r="E97" s="43"/>
      <c r="F97" s="218" t="s">
        <v>163</v>
      </c>
      <c r="G97" s="43"/>
      <c r="H97" s="43"/>
      <c r="I97" s="219"/>
      <c r="J97" s="43"/>
      <c r="K97" s="43"/>
      <c r="L97" s="47"/>
      <c r="M97" s="220"/>
      <c r="N97" s="221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126</v>
      </c>
      <c r="AU97" s="20" t="s">
        <v>79</v>
      </c>
    </row>
    <row r="98" s="2" customFormat="1" ht="16.5" customHeight="1">
      <c r="A98" s="41"/>
      <c r="B98" s="42"/>
      <c r="C98" s="204" t="s">
        <v>164</v>
      </c>
      <c r="D98" s="204" t="s">
        <v>119</v>
      </c>
      <c r="E98" s="205" t="s">
        <v>165</v>
      </c>
      <c r="F98" s="206" t="s">
        <v>166</v>
      </c>
      <c r="G98" s="207" t="s">
        <v>122</v>
      </c>
      <c r="H98" s="208">
        <v>1</v>
      </c>
      <c r="I98" s="209"/>
      <c r="J98" s="210">
        <f>ROUND(I98*H98,2)</f>
        <v>0</v>
      </c>
      <c r="K98" s="206" t="s">
        <v>123</v>
      </c>
      <c r="L98" s="47"/>
      <c r="M98" s="211" t="s">
        <v>19</v>
      </c>
      <c r="N98" s="212" t="s">
        <v>40</v>
      </c>
      <c r="O98" s="87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5" t="s">
        <v>124</v>
      </c>
      <c r="AT98" s="215" t="s">
        <v>119</v>
      </c>
      <c r="AU98" s="215" t="s">
        <v>79</v>
      </c>
      <c r="AY98" s="20" t="s">
        <v>116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20" t="s">
        <v>74</v>
      </c>
      <c r="BK98" s="216">
        <f>ROUND(I98*H98,2)</f>
        <v>0</v>
      </c>
      <c r="BL98" s="20" t="s">
        <v>124</v>
      </c>
      <c r="BM98" s="215" t="s">
        <v>167</v>
      </c>
    </row>
    <row r="99" s="2" customFormat="1">
      <c r="A99" s="41"/>
      <c r="B99" s="42"/>
      <c r="C99" s="43"/>
      <c r="D99" s="217" t="s">
        <v>126</v>
      </c>
      <c r="E99" s="43"/>
      <c r="F99" s="218" t="s">
        <v>168</v>
      </c>
      <c r="G99" s="43"/>
      <c r="H99" s="43"/>
      <c r="I99" s="219"/>
      <c r="J99" s="43"/>
      <c r="K99" s="43"/>
      <c r="L99" s="47"/>
      <c r="M99" s="220"/>
      <c r="N99" s="221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126</v>
      </c>
      <c r="AU99" s="20" t="s">
        <v>79</v>
      </c>
    </row>
    <row r="100" s="2" customFormat="1" ht="16.5" customHeight="1">
      <c r="A100" s="41"/>
      <c r="B100" s="42"/>
      <c r="C100" s="204" t="s">
        <v>169</v>
      </c>
      <c r="D100" s="204" t="s">
        <v>119</v>
      </c>
      <c r="E100" s="205" t="s">
        <v>170</v>
      </c>
      <c r="F100" s="206" t="s">
        <v>171</v>
      </c>
      <c r="G100" s="207" t="s">
        <v>122</v>
      </c>
      <c r="H100" s="208">
        <v>1</v>
      </c>
      <c r="I100" s="209"/>
      <c r="J100" s="210">
        <f>ROUND(I100*H100,2)</f>
        <v>0</v>
      </c>
      <c r="K100" s="206" t="s">
        <v>123</v>
      </c>
      <c r="L100" s="47"/>
      <c r="M100" s="211" t="s">
        <v>19</v>
      </c>
      <c r="N100" s="212" t="s">
        <v>40</v>
      </c>
      <c r="O100" s="87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5" t="s">
        <v>124</v>
      </c>
      <c r="AT100" s="215" t="s">
        <v>119</v>
      </c>
      <c r="AU100" s="215" t="s">
        <v>79</v>
      </c>
      <c r="AY100" s="20" t="s">
        <v>116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0" t="s">
        <v>74</v>
      </c>
      <c r="BK100" s="216">
        <f>ROUND(I100*H100,2)</f>
        <v>0</v>
      </c>
      <c r="BL100" s="20" t="s">
        <v>124</v>
      </c>
      <c r="BM100" s="215" t="s">
        <v>172</v>
      </c>
    </row>
    <row r="101" s="2" customFormat="1">
      <c r="A101" s="41"/>
      <c r="B101" s="42"/>
      <c r="C101" s="43"/>
      <c r="D101" s="217" t="s">
        <v>126</v>
      </c>
      <c r="E101" s="43"/>
      <c r="F101" s="218" t="s">
        <v>173</v>
      </c>
      <c r="G101" s="43"/>
      <c r="H101" s="43"/>
      <c r="I101" s="219"/>
      <c r="J101" s="43"/>
      <c r="K101" s="43"/>
      <c r="L101" s="47"/>
      <c r="M101" s="220"/>
      <c r="N101" s="221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126</v>
      </c>
      <c r="AU101" s="20" t="s">
        <v>79</v>
      </c>
    </row>
    <row r="102" s="2" customFormat="1" ht="16.5" customHeight="1">
      <c r="A102" s="41"/>
      <c r="B102" s="42"/>
      <c r="C102" s="204" t="s">
        <v>174</v>
      </c>
      <c r="D102" s="204" t="s">
        <v>119</v>
      </c>
      <c r="E102" s="205" t="s">
        <v>175</v>
      </c>
      <c r="F102" s="206" t="s">
        <v>176</v>
      </c>
      <c r="G102" s="207" t="s">
        <v>122</v>
      </c>
      <c r="H102" s="208">
        <v>1</v>
      </c>
      <c r="I102" s="209"/>
      <c r="J102" s="210">
        <f>ROUND(I102*H102,2)</f>
        <v>0</v>
      </c>
      <c r="K102" s="206" t="s">
        <v>123</v>
      </c>
      <c r="L102" s="47"/>
      <c r="M102" s="211" t="s">
        <v>19</v>
      </c>
      <c r="N102" s="212" t="s">
        <v>40</v>
      </c>
      <c r="O102" s="87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5" t="s">
        <v>124</v>
      </c>
      <c r="AT102" s="215" t="s">
        <v>119</v>
      </c>
      <c r="AU102" s="215" t="s">
        <v>79</v>
      </c>
      <c r="AY102" s="20" t="s">
        <v>116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0" t="s">
        <v>74</v>
      </c>
      <c r="BK102" s="216">
        <f>ROUND(I102*H102,2)</f>
        <v>0</v>
      </c>
      <c r="BL102" s="20" t="s">
        <v>124</v>
      </c>
      <c r="BM102" s="215" t="s">
        <v>177</v>
      </c>
    </row>
    <row r="103" s="2" customFormat="1">
      <c r="A103" s="41"/>
      <c r="B103" s="42"/>
      <c r="C103" s="43"/>
      <c r="D103" s="217" t="s">
        <v>126</v>
      </c>
      <c r="E103" s="43"/>
      <c r="F103" s="218" t="s">
        <v>178</v>
      </c>
      <c r="G103" s="43"/>
      <c r="H103" s="43"/>
      <c r="I103" s="219"/>
      <c r="J103" s="43"/>
      <c r="K103" s="43"/>
      <c r="L103" s="47"/>
      <c r="M103" s="220"/>
      <c r="N103" s="221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126</v>
      </c>
      <c r="AU103" s="20" t="s">
        <v>79</v>
      </c>
    </row>
    <row r="104" s="2" customFormat="1" ht="16.5" customHeight="1">
      <c r="A104" s="41"/>
      <c r="B104" s="42"/>
      <c r="C104" s="204" t="s">
        <v>179</v>
      </c>
      <c r="D104" s="204" t="s">
        <v>119</v>
      </c>
      <c r="E104" s="205" t="s">
        <v>180</v>
      </c>
      <c r="F104" s="206" t="s">
        <v>181</v>
      </c>
      <c r="G104" s="207" t="s">
        <v>122</v>
      </c>
      <c r="H104" s="208">
        <v>1</v>
      </c>
      <c r="I104" s="209"/>
      <c r="J104" s="210">
        <f>ROUND(I104*H104,2)</f>
        <v>0</v>
      </c>
      <c r="K104" s="206" t="s">
        <v>123</v>
      </c>
      <c r="L104" s="47"/>
      <c r="M104" s="211" t="s">
        <v>19</v>
      </c>
      <c r="N104" s="212" t="s">
        <v>40</v>
      </c>
      <c r="O104" s="87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5" t="s">
        <v>124</v>
      </c>
      <c r="AT104" s="215" t="s">
        <v>119</v>
      </c>
      <c r="AU104" s="215" t="s">
        <v>79</v>
      </c>
      <c r="AY104" s="20" t="s">
        <v>116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0" t="s">
        <v>74</v>
      </c>
      <c r="BK104" s="216">
        <f>ROUND(I104*H104,2)</f>
        <v>0</v>
      </c>
      <c r="BL104" s="20" t="s">
        <v>124</v>
      </c>
      <c r="BM104" s="215" t="s">
        <v>182</v>
      </c>
    </row>
    <row r="105" s="2" customFormat="1">
      <c r="A105" s="41"/>
      <c r="B105" s="42"/>
      <c r="C105" s="43"/>
      <c r="D105" s="217" t="s">
        <v>126</v>
      </c>
      <c r="E105" s="43"/>
      <c r="F105" s="218" t="s">
        <v>183</v>
      </c>
      <c r="G105" s="43"/>
      <c r="H105" s="43"/>
      <c r="I105" s="219"/>
      <c r="J105" s="43"/>
      <c r="K105" s="43"/>
      <c r="L105" s="47"/>
      <c r="M105" s="220"/>
      <c r="N105" s="221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126</v>
      </c>
      <c r="AU105" s="20" t="s">
        <v>79</v>
      </c>
    </row>
    <row r="106" s="2" customFormat="1" ht="16.5" customHeight="1">
      <c r="A106" s="41"/>
      <c r="B106" s="42"/>
      <c r="C106" s="204" t="s">
        <v>184</v>
      </c>
      <c r="D106" s="204" t="s">
        <v>119</v>
      </c>
      <c r="E106" s="205" t="s">
        <v>185</v>
      </c>
      <c r="F106" s="206" t="s">
        <v>186</v>
      </c>
      <c r="G106" s="207" t="s">
        <v>122</v>
      </c>
      <c r="H106" s="208">
        <v>1</v>
      </c>
      <c r="I106" s="209"/>
      <c r="J106" s="210">
        <f>ROUND(I106*H106,2)</f>
        <v>0</v>
      </c>
      <c r="K106" s="206" t="s">
        <v>123</v>
      </c>
      <c r="L106" s="47"/>
      <c r="M106" s="211" t="s">
        <v>19</v>
      </c>
      <c r="N106" s="212" t="s">
        <v>40</v>
      </c>
      <c r="O106" s="87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5" t="s">
        <v>124</v>
      </c>
      <c r="AT106" s="215" t="s">
        <v>119</v>
      </c>
      <c r="AU106" s="215" t="s">
        <v>79</v>
      </c>
      <c r="AY106" s="20" t="s">
        <v>116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0" t="s">
        <v>74</v>
      </c>
      <c r="BK106" s="216">
        <f>ROUND(I106*H106,2)</f>
        <v>0</v>
      </c>
      <c r="BL106" s="20" t="s">
        <v>124</v>
      </c>
      <c r="BM106" s="215" t="s">
        <v>187</v>
      </c>
    </row>
    <row r="107" s="2" customFormat="1">
      <c r="A107" s="41"/>
      <c r="B107" s="42"/>
      <c r="C107" s="43"/>
      <c r="D107" s="217" t="s">
        <v>126</v>
      </c>
      <c r="E107" s="43"/>
      <c r="F107" s="218" t="s">
        <v>188</v>
      </c>
      <c r="G107" s="43"/>
      <c r="H107" s="43"/>
      <c r="I107" s="219"/>
      <c r="J107" s="43"/>
      <c r="K107" s="43"/>
      <c r="L107" s="47"/>
      <c r="M107" s="220"/>
      <c r="N107" s="221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126</v>
      </c>
      <c r="AU107" s="20" t="s">
        <v>79</v>
      </c>
    </row>
    <row r="108" s="12" customFormat="1" ht="22.8" customHeight="1">
      <c r="A108" s="12"/>
      <c r="B108" s="188"/>
      <c r="C108" s="189"/>
      <c r="D108" s="190" t="s">
        <v>68</v>
      </c>
      <c r="E108" s="202" t="s">
        <v>189</v>
      </c>
      <c r="F108" s="202" t="s">
        <v>190</v>
      </c>
      <c r="G108" s="189"/>
      <c r="H108" s="189"/>
      <c r="I108" s="192"/>
      <c r="J108" s="203">
        <f>BK108</f>
        <v>0</v>
      </c>
      <c r="K108" s="189"/>
      <c r="L108" s="194"/>
      <c r="M108" s="195"/>
      <c r="N108" s="196"/>
      <c r="O108" s="196"/>
      <c r="P108" s="197">
        <f>SUM(P109:P120)</f>
        <v>0</v>
      </c>
      <c r="Q108" s="196"/>
      <c r="R108" s="197">
        <f>SUM(R109:R120)</f>
        <v>0</v>
      </c>
      <c r="S108" s="196"/>
      <c r="T108" s="198">
        <f>SUM(T109:T120)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9" t="s">
        <v>115</v>
      </c>
      <c r="AT108" s="200" t="s">
        <v>68</v>
      </c>
      <c r="AU108" s="200" t="s">
        <v>74</v>
      </c>
      <c r="AY108" s="199" t="s">
        <v>116</v>
      </c>
      <c r="BK108" s="201">
        <f>SUM(BK109:BK120)</f>
        <v>0</v>
      </c>
    </row>
    <row r="109" s="2" customFormat="1" ht="16.5" customHeight="1">
      <c r="A109" s="41"/>
      <c r="B109" s="42"/>
      <c r="C109" s="204" t="s">
        <v>191</v>
      </c>
      <c r="D109" s="204" t="s">
        <v>119</v>
      </c>
      <c r="E109" s="205" t="s">
        <v>192</v>
      </c>
      <c r="F109" s="206" t="s">
        <v>193</v>
      </c>
      <c r="G109" s="207" t="s">
        <v>122</v>
      </c>
      <c r="H109" s="208">
        <v>1</v>
      </c>
      <c r="I109" s="209"/>
      <c r="J109" s="210">
        <f>ROUND(I109*H109,2)</f>
        <v>0</v>
      </c>
      <c r="K109" s="206" t="s">
        <v>123</v>
      </c>
      <c r="L109" s="47"/>
      <c r="M109" s="211" t="s">
        <v>19</v>
      </c>
      <c r="N109" s="212" t="s">
        <v>40</v>
      </c>
      <c r="O109" s="87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5" t="s">
        <v>124</v>
      </c>
      <c r="AT109" s="215" t="s">
        <v>119</v>
      </c>
      <c r="AU109" s="215" t="s">
        <v>79</v>
      </c>
      <c r="AY109" s="20" t="s">
        <v>116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0" t="s">
        <v>74</v>
      </c>
      <c r="BK109" s="216">
        <f>ROUND(I109*H109,2)</f>
        <v>0</v>
      </c>
      <c r="BL109" s="20" t="s">
        <v>124</v>
      </c>
      <c r="BM109" s="215" t="s">
        <v>194</v>
      </c>
    </row>
    <row r="110" s="2" customFormat="1">
      <c r="A110" s="41"/>
      <c r="B110" s="42"/>
      <c r="C110" s="43"/>
      <c r="D110" s="217" t="s">
        <v>126</v>
      </c>
      <c r="E110" s="43"/>
      <c r="F110" s="218" t="s">
        <v>195</v>
      </c>
      <c r="G110" s="43"/>
      <c r="H110" s="43"/>
      <c r="I110" s="219"/>
      <c r="J110" s="43"/>
      <c r="K110" s="43"/>
      <c r="L110" s="47"/>
      <c r="M110" s="220"/>
      <c r="N110" s="221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126</v>
      </c>
      <c r="AU110" s="20" t="s">
        <v>79</v>
      </c>
    </row>
    <row r="111" s="2" customFormat="1" ht="16.5" customHeight="1">
      <c r="A111" s="41"/>
      <c r="B111" s="42"/>
      <c r="C111" s="204" t="s">
        <v>196</v>
      </c>
      <c r="D111" s="204" t="s">
        <v>119</v>
      </c>
      <c r="E111" s="205" t="s">
        <v>197</v>
      </c>
      <c r="F111" s="206" t="s">
        <v>198</v>
      </c>
      <c r="G111" s="207" t="s">
        <v>122</v>
      </c>
      <c r="H111" s="208">
        <v>1</v>
      </c>
      <c r="I111" s="209"/>
      <c r="J111" s="210">
        <f>ROUND(I111*H111,2)</f>
        <v>0</v>
      </c>
      <c r="K111" s="206" t="s">
        <v>123</v>
      </c>
      <c r="L111" s="47"/>
      <c r="M111" s="211" t="s">
        <v>19</v>
      </c>
      <c r="N111" s="212" t="s">
        <v>40</v>
      </c>
      <c r="O111" s="87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5" t="s">
        <v>124</v>
      </c>
      <c r="AT111" s="215" t="s">
        <v>119</v>
      </c>
      <c r="AU111" s="215" t="s">
        <v>79</v>
      </c>
      <c r="AY111" s="20" t="s">
        <v>116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20" t="s">
        <v>74</v>
      </c>
      <c r="BK111" s="216">
        <f>ROUND(I111*H111,2)</f>
        <v>0</v>
      </c>
      <c r="BL111" s="20" t="s">
        <v>124</v>
      </c>
      <c r="BM111" s="215" t="s">
        <v>199</v>
      </c>
    </row>
    <row r="112" s="2" customFormat="1">
      <c r="A112" s="41"/>
      <c r="B112" s="42"/>
      <c r="C112" s="43"/>
      <c r="D112" s="217" t="s">
        <v>126</v>
      </c>
      <c r="E112" s="43"/>
      <c r="F112" s="218" t="s">
        <v>200</v>
      </c>
      <c r="G112" s="43"/>
      <c r="H112" s="43"/>
      <c r="I112" s="219"/>
      <c r="J112" s="43"/>
      <c r="K112" s="43"/>
      <c r="L112" s="47"/>
      <c r="M112" s="220"/>
      <c r="N112" s="221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126</v>
      </c>
      <c r="AU112" s="20" t="s">
        <v>79</v>
      </c>
    </row>
    <row r="113" s="2" customFormat="1" ht="16.5" customHeight="1">
      <c r="A113" s="41"/>
      <c r="B113" s="42"/>
      <c r="C113" s="204" t="s">
        <v>201</v>
      </c>
      <c r="D113" s="204" t="s">
        <v>119</v>
      </c>
      <c r="E113" s="205" t="s">
        <v>202</v>
      </c>
      <c r="F113" s="206" t="s">
        <v>203</v>
      </c>
      <c r="G113" s="207" t="s">
        <v>122</v>
      </c>
      <c r="H113" s="208">
        <v>1</v>
      </c>
      <c r="I113" s="209"/>
      <c r="J113" s="210">
        <f>ROUND(I113*H113,2)</f>
        <v>0</v>
      </c>
      <c r="K113" s="206" t="s">
        <v>123</v>
      </c>
      <c r="L113" s="47"/>
      <c r="M113" s="211" t="s">
        <v>19</v>
      </c>
      <c r="N113" s="212" t="s">
        <v>40</v>
      </c>
      <c r="O113" s="87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5" t="s">
        <v>124</v>
      </c>
      <c r="AT113" s="215" t="s">
        <v>119</v>
      </c>
      <c r="AU113" s="215" t="s">
        <v>79</v>
      </c>
      <c r="AY113" s="20" t="s">
        <v>116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0" t="s">
        <v>74</v>
      </c>
      <c r="BK113" s="216">
        <f>ROUND(I113*H113,2)</f>
        <v>0</v>
      </c>
      <c r="BL113" s="20" t="s">
        <v>124</v>
      </c>
      <c r="BM113" s="215" t="s">
        <v>204</v>
      </c>
    </row>
    <row r="114" s="2" customFormat="1">
      <c r="A114" s="41"/>
      <c r="B114" s="42"/>
      <c r="C114" s="43"/>
      <c r="D114" s="217" t="s">
        <v>126</v>
      </c>
      <c r="E114" s="43"/>
      <c r="F114" s="218" t="s">
        <v>205</v>
      </c>
      <c r="G114" s="43"/>
      <c r="H114" s="43"/>
      <c r="I114" s="219"/>
      <c r="J114" s="43"/>
      <c r="K114" s="43"/>
      <c r="L114" s="47"/>
      <c r="M114" s="220"/>
      <c r="N114" s="221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126</v>
      </c>
      <c r="AU114" s="20" t="s">
        <v>79</v>
      </c>
    </row>
    <row r="115" s="2" customFormat="1" ht="24.15" customHeight="1">
      <c r="A115" s="41"/>
      <c r="B115" s="42"/>
      <c r="C115" s="204" t="s">
        <v>206</v>
      </c>
      <c r="D115" s="204" t="s">
        <v>119</v>
      </c>
      <c r="E115" s="205" t="s">
        <v>207</v>
      </c>
      <c r="F115" s="206" t="s">
        <v>208</v>
      </c>
      <c r="G115" s="207" t="s">
        <v>209</v>
      </c>
      <c r="H115" s="208">
        <v>1</v>
      </c>
      <c r="I115" s="209"/>
      <c r="J115" s="210">
        <f>ROUND(I115*H115,2)</f>
        <v>0</v>
      </c>
      <c r="K115" s="206" t="s">
        <v>123</v>
      </c>
      <c r="L115" s="47"/>
      <c r="M115" s="211" t="s">
        <v>19</v>
      </c>
      <c r="N115" s="212" t="s">
        <v>40</v>
      </c>
      <c r="O115" s="87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5" t="s">
        <v>124</v>
      </c>
      <c r="AT115" s="215" t="s">
        <v>119</v>
      </c>
      <c r="AU115" s="215" t="s">
        <v>79</v>
      </c>
      <c r="AY115" s="20" t="s">
        <v>116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0" t="s">
        <v>74</v>
      </c>
      <c r="BK115" s="216">
        <f>ROUND(I115*H115,2)</f>
        <v>0</v>
      </c>
      <c r="BL115" s="20" t="s">
        <v>124</v>
      </c>
      <c r="BM115" s="215" t="s">
        <v>210</v>
      </c>
    </row>
    <row r="116" s="2" customFormat="1">
      <c r="A116" s="41"/>
      <c r="B116" s="42"/>
      <c r="C116" s="43"/>
      <c r="D116" s="217" t="s">
        <v>126</v>
      </c>
      <c r="E116" s="43"/>
      <c r="F116" s="218" t="s">
        <v>211</v>
      </c>
      <c r="G116" s="43"/>
      <c r="H116" s="43"/>
      <c r="I116" s="219"/>
      <c r="J116" s="43"/>
      <c r="K116" s="43"/>
      <c r="L116" s="47"/>
      <c r="M116" s="220"/>
      <c r="N116" s="221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126</v>
      </c>
      <c r="AU116" s="20" t="s">
        <v>79</v>
      </c>
    </row>
    <row r="117" s="2" customFormat="1" ht="16.5" customHeight="1">
      <c r="A117" s="41"/>
      <c r="B117" s="42"/>
      <c r="C117" s="204" t="s">
        <v>7</v>
      </c>
      <c r="D117" s="204" t="s">
        <v>119</v>
      </c>
      <c r="E117" s="205" t="s">
        <v>212</v>
      </c>
      <c r="F117" s="206" t="s">
        <v>213</v>
      </c>
      <c r="G117" s="207" t="s">
        <v>122</v>
      </c>
      <c r="H117" s="208">
        <v>1</v>
      </c>
      <c r="I117" s="209"/>
      <c r="J117" s="210">
        <f>ROUND(I117*H117,2)</f>
        <v>0</v>
      </c>
      <c r="K117" s="206" t="s">
        <v>123</v>
      </c>
      <c r="L117" s="47"/>
      <c r="M117" s="211" t="s">
        <v>19</v>
      </c>
      <c r="N117" s="212" t="s">
        <v>40</v>
      </c>
      <c r="O117" s="87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5" t="s">
        <v>124</v>
      </c>
      <c r="AT117" s="215" t="s">
        <v>119</v>
      </c>
      <c r="AU117" s="215" t="s">
        <v>79</v>
      </c>
      <c r="AY117" s="20" t="s">
        <v>116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20" t="s">
        <v>74</v>
      </c>
      <c r="BK117" s="216">
        <f>ROUND(I117*H117,2)</f>
        <v>0</v>
      </c>
      <c r="BL117" s="20" t="s">
        <v>124</v>
      </c>
      <c r="BM117" s="215" t="s">
        <v>214</v>
      </c>
    </row>
    <row r="118" s="2" customFormat="1">
      <c r="A118" s="41"/>
      <c r="B118" s="42"/>
      <c r="C118" s="43"/>
      <c r="D118" s="217" t="s">
        <v>126</v>
      </c>
      <c r="E118" s="43"/>
      <c r="F118" s="218" t="s">
        <v>215</v>
      </c>
      <c r="G118" s="43"/>
      <c r="H118" s="43"/>
      <c r="I118" s="219"/>
      <c r="J118" s="43"/>
      <c r="K118" s="43"/>
      <c r="L118" s="47"/>
      <c r="M118" s="220"/>
      <c r="N118" s="221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126</v>
      </c>
      <c r="AU118" s="20" t="s">
        <v>79</v>
      </c>
    </row>
    <row r="119" s="2" customFormat="1" ht="16.5" customHeight="1">
      <c r="A119" s="41"/>
      <c r="B119" s="42"/>
      <c r="C119" s="204" t="s">
        <v>216</v>
      </c>
      <c r="D119" s="204" t="s">
        <v>119</v>
      </c>
      <c r="E119" s="205" t="s">
        <v>217</v>
      </c>
      <c r="F119" s="206" t="s">
        <v>218</v>
      </c>
      <c r="G119" s="207" t="s">
        <v>122</v>
      </c>
      <c r="H119" s="208">
        <v>1</v>
      </c>
      <c r="I119" s="209"/>
      <c r="J119" s="210">
        <f>ROUND(I119*H119,2)</f>
        <v>0</v>
      </c>
      <c r="K119" s="206" t="s">
        <v>123</v>
      </c>
      <c r="L119" s="47"/>
      <c r="M119" s="211" t="s">
        <v>19</v>
      </c>
      <c r="N119" s="212" t="s">
        <v>40</v>
      </c>
      <c r="O119" s="87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5" t="s">
        <v>124</v>
      </c>
      <c r="AT119" s="215" t="s">
        <v>119</v>
      </c>
      <c r="AU119" s="215" t="s">
        <v>79</v>
      </c>
      <c r="AY119" s="20" t="s">
        <v>116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20" t="s">
        <v>74</v>
      </c>
      <c r="BK119" s="216">
        <f>ROUND(I119*H119,2)</f>
        <v>0</v>
      </c>
      <c r="BL119" s="20" t="s">
        <v>124</v>
      </c>
      <c r="BM119" s="215" t="s">
        <v>219</v>
      </c>
    </row>
    <row r="120" s="2" customFormat="1">
      <c r="A120" s="41"/>
      <c r="B120" s="42"/>
      <c r="C120" s="43"/>
      <c r="D120" s="217" t="s">
        <v>126</v>
      </c>
      <c r="E120" s="43"/>
      <c r="F120" s="218" t="s">
        <v>220</v>
      </c>
      <c r="G120" s="43"/>
      <c r="H120" s="43"/>
      <c r="I120" s="219"/>
      <c r="J120" s="43"/>
      <c r="K120" s="43"/>
      <c r="L120" s="47"/>
      <c r="M120" s="220"/>
      <c r="N120" s="221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126</v>
      </c>
      <c r="AU120" s="20" t="s">
        <v>79</v>
      </c>
    </row>
    <row r="121" s="12" customFormat="1" ht="22.8" customHeight="1">
      <c r="A121" s="12"/>
      <c r="B121" s="188"/>
      <c r="C121" s="189"/>
      <c r="D121" s="190" t="s">
        <v>68</v>
      </c>
      <c r="E121" s="202" t="s">
        <v>221</v>
      </c>
      <c r="F121" s="202" t="s">
        <v>222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SUM(P122:P123)</f>
        <v>0</v>
      </c>
      <c r="Q121" s="196"/>
      <c r="R121" s="197">
        <f>SUM(R122:R123)</f>
        <v>0</v>
      </c>
      <c r="S121" s="196"/>
      <c r="T121" s="198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9" t="s">
        <v>115</v>
      </c>
      <c r="AT121" s="200" t="s">
        <v>68</v>
      </c>
      <c r="AU121" s="200" t="s">
        <v>74</v>
      </c>
      <c r="AY121" s="199" t="s">
        <v>116</v>
      </c>
      <c r="BK121" s="201">
        <f>SUM(BK122:BK123)</f>
        <v>0</v>
      </c>
    </row>
    <row r="122" s="2" customFormat="1" ht="24.15" customHeight="1">
      <c r="A122" s="41"/>
      <c r="B122" s="42"/>
      <c r="C122" s="204" t="s">
        <v>223</v>
      </c>
      <c r="D122" s="204" t="s">
        <v>119</v>
      </c>
      <c r="E122" s="205" t="s">
        <v>224</v>
      </c>
      <c r="F122" s="206" t="s">
        <v>225</v>
      </c>
      <c r="G122" s="207" t="s">
        <v>122</v>
      </c>
      <c r="H122" s="208">
        <v>1</v>
      </c>
      <c r="I122" s="209"/>
      <c r="J122" s="210">
        <f>ROUND(I122*H122,2)</f>
        <v>0</v>
      </c>
      <c r="K122" s="206" t="s">
        <v>123</v>
      </c>
      <c r="L122" s="47"/>
      <c r="M122" s="211" t="s">
        <v>19</v>
      </c>
      <c r="N122" s="212" t="s">
        <v>40</v>
      </c>
      <c r="O122" s="8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5" t="s">
        <v>124</v>
      </c>
      <c r="AT122" s="215" t="s">
        <v>119</v>
      </c>
      <c r="AU122" s="215" t="s">
        <v>79</v>
      </c>
      <c r="AY122" s="20" t="s">
        <v>116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20" t="s">
        <v>74</v>
      </c>
      <c r="BK122" s="216">
        <f>ROUND(I122*H122,2)</f>
        <v>0</v>
      </c>
      <c r="BL122" s="20" t="s">
        <v>124</v>
      </c>
      <c r="BM122" s="215" t="s">
        <v>226</v>
      </c>
    </row>
    <row r="123" s="2" customFormat="1">
      <c r="A123" s="41"/>
      <c r="B123" s="42"/>
      <c r="C123" s="43"/>
      <c r="D123" s="217" t="s">
        <v>126</v>
      </c>
      <c r="E123" s="43"/>
      <c r="F123" s="218" t="s">
        <v>227</v>
      </c>
      <c r="G123" s="43"/>
      <c r="H123" s="43"/>
      <c r="I123" s="219"/>
      <c r="J123" s="43"/>
      <c r="K123" s="43"/>
      <c r="L123" s="47"/>
      <c r="M123" s="220"/>
      <c r="N123" s="221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126</v>
      </c>
      <c r="AU123" s="20" t="s">
        <v>79</v>
      </c>
    </row>
    <row r="124" s="12" customFormat="1" ht="22.8" customHeight="1">
      <c r="A124" s="12"/>
      <c r="B124" s="188"/>
      <c r="C124" s="189"/>
      <c r="D124" s="190" t="s">
        <v>68</v>
      </c>
      <c r="E124" s="202" t="s">
        <v>228</v>
      </c>
      <c r="F124" s="202" t="s">
        <v>229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f>SUM(P125:P130)</f>
        <v>0</v>
      </c>
      <c r="Q124" s="196"/>
      <c r="R124" s="197">
        <f>SUM(R125:R130)</f>
        <v>0</v>
      </c>
      <c r="S124" s="196"/>
      <c r="T124" s="198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9" t="s">
        <v>115</v>
      </c>
      <c r="AT124" s="200" t="s">
        <v>68</v>
      </c>
      <c r="AU124" s="200" t="s">
        <v>74</v>
      </c>
      <c r="AY124" s="199" t="s">
        <v>116</v>
      </c>
      <c r="BK124" s="201">
        <f>SUM(BK125:BK130)</f>
        <v>0</v>
      </c>
    </row>
    <row r="125" s="2" customFormat="1" ht="24.15" customHeight="1">
      <c r="A125" s="41"/>
      <c r="B125" s="42"/>
      <c r="C125" s="204" t="s">
        <v>230</v>
      </c>
      <c r="D125" s="204" t="s">
        <v>119</v>
      </c>
      <c r="E125" s="205" t="s">
        <v>231</v>
      </c>
      <c r="F125" s="206" t="s">
        <v>232</v>
      </c>
      <c r="G125" s="207" t="s">
        <v>147</v>
      </c>
      <c r="H125" s="208">
        <v>1</v>
      </c>
      <c r="I125" s="209"/>
      <c r="J125" s="210">
        <f>ROUND(I125*H125,2)</f>
        <v>0</v>
      </c>
      <c r="K125" s="206" t="s">
        <v>123</v>
      </c>
      <c r="L125" s="47"/>
      <c r="M125" s="211" t="s">
        <v>19</v>
      </c>
      <c r="N125" s="212" t="s">
        <v>40</v>
      </c>
      <c r="O125" s="8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5" t="s">
        <v>124</v>
      </c>
      <c r="AT125" s="215" t="s">
        <v>119</v>
      </c>
      <c r="AU125" s="215" t="s">
        <v>79</v>
      </c>
      <c r="AY125" s="20" t="s">
        <v>116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20" t="s">
        <v>74</v>
      </c>
      <c r="BK125" s="216">
        <f>ROUND(I125*H125,2)</f>
        <v>0</v>
      </c>
      <c r="BL125" s="20" t="s">
        <v>124</v>
      </c>
      <c r="BM125" s="215" t="s">
        <v>233</v>
      </c>
    </row>
    <row r="126" s="2" customFormat="1">
      <c r="A126" s="41"/>
      <c r="B126" s="42"/>
      <c r="C126" s="43"/>
      <c r="D126" s="217" t="s">
        <v>126</v>
      </c>
      <c r="E126" s="43"/>
      <c r="F126" s="218" t="s">
        <v>234</v>
      </c>
      <c r="G126" s="43"/>
      <c r="H126" s="43"/>
      <c r="I126" s="219"/>
      <c r="J126" s="43"/>
      <c r="K126" s="43"/>
      <c r="L126" s="47"/>
      <c r="M126" s="220"/>
      <c r="N126" s="221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126</v>
      </c>
      <c r="AU126" s="20" t="s">
        <v>79</v>
      </c>
    </row>
    <row r="127" s="2" customFormat="1" ht="16.5" customHeight="1">
      <c r="A127" s="41"/>
      <c r="B127" s="42"/>
      <c r="C127" s="204" t="s">
        <v>235</v>
      </c>
      <c r="D127" s="204" t="s">
        <v>119</v>
      </c>
      <c r="E127" s="205" t="s">
        <v>236</v>
      </c>
      <c r="F127" s="206" t="s">
        <v>237</v>
      </c>
      <c r="G127" s="207" t="s">
        <v>147</v>
      </c>
      <c r="H127" s="208">
        <v>1</v>
      </c>
      <c r="I127" s="209"/>
      <c r="J127" s="210">
        <f>ROUND(I127*H127,2)</f>
        <v>0</v>
      </c>
      <c r="K127" s="206" t="s">
        <v>19</v>
      </c>
      <c r="L127" s="47"/>
      <c r="M127" s="211" t="s">
        <v>19</v>
      </c>
      <c r="N127" s="212" t="s">
        <v>40</v>
      </c>
      <c r="O127" s="8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5" t="s">
        <v>124</v>
      </c>
      <c r="AT127" s="215" t="s">
        <v>119</v>
      </c>
      <c r="AU127" s="215" t="s">
        <v>79</v>
      </c>
      <c r="AY127" s="20" t="s">
        <v>116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20" t="s">
        <v>74</v>
      </c>
      <c r="BK127" s="216">
        <f>ROUND(I127*H127,2)</f>
        <v>0</v>
      </c>
      <c r="BL127" s="20" t="s">
        <v>124</v>
      </c>
      <c r="BM127" s="215" t="s">
        <v>238</v>
      </c>
    </row>
    <row r="128" s="2" customFormat="1" ht="16.5" customHeight="1">
      <c r="A128" s="41"/>
      <c r="B128" s="42"/>
      <c r="C128" s="204" t="s">
        <v>239</v>
      </c>
      <c r="D128" s="204" t="s">
        <v>119</v>
      </c>
      <c r="E128" s="205" t="s">
        <v>240</v>
      </c>
      <c r="F128" s="206" t="s">
        <v>241</v>
      </c>
      <c r="G128" s="207" t="s">
        <v>147</v>
      </c>
      <c r="H128" s="208">
        <v>1</v>
      </c>
      <c r="I128" s="209"/>
      <c r="J128" s="210">
        <f>ROUND(I128*H128,2)</f>
        <v>0</v>
      </c>
      <c r="K128" s="206" t="s">
        <v>19</v>
      </c>
      <c r="L128" s="47"/>
      <c r="M128" s="211" t="s">
        <v>19</v>
      </c>
      <c r="N128" s="212" t="s">
        <v>40</v>
      </c>
      <c r="O128" s="8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5" t="s">
        <v>124</v>
      </c>
      <c r="AT128" s="215" t="s">
        <v>119</v>
      </c>
      <c r="AU128" s="215" t="s">
        <v>79</v>
      </c>
      <c r="AY128" s="20" t="s">
        <v>116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20" t="s">
        <v>74</v>
      </c>
      <c r="BK128" s="216">
        <f>ROUND(I128*H128,2)</f>
        <v>0</v>
      </c>
      <c r="BL128" s="20" t="s">
        <v>124</v>
      </c>
      <c r="BM128" s="215" t="s">
        <v>242</v>
      </c>
    </row>
    <row r="129" s="2" customFormat="1" ht="24.15" customHeight="1">
      <c r="A129" s="41"/>
      <c r="B129" s="42"/>
      <c r="C129" s="204" t="s">
        <v>243</v>
      </c>
      <c r="D129" s="204" t="s">
        <v>119</v>
      </c>
      <c r="E129" s="205" t="s">
        <v>244</v>
      </c>
      <c r="F129" s="206" t="s">
        <v>245</v>
      </c>
      <c r="G129" s="207" t="s">
        <v>147</v>
      </c>
      <c r="H129" s="208">
        <v>1</v>
      </c>
      <c r="I129" s="209"/>
      <c r="J129" s="210">
        <f>ROUND(I129*H129,2)</f>
        <v>0</v>
      </c>
      <c r="K129" s="206" t="s">
        <v>123</v>
      </c>
      <c r="L129" s="47"/>
      <c r="M129" s="211" t="s">
        <v>19</v>
      </c>
      <c r="N129" s="212" t="s">
        <v>40</v>
      </c>
      <c r="O129" s="8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5" t="s">
        <v>124</v>
      </c>
      <c r="AT129" s="215" t="s">
        <v>119</v>
      </c>
      <c r="AU129" s="215" t="s">
        <v>79</v>
      </c>
      <c r="AY129" s="20" t="s">
        <v>116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20" t="s">
        <v>74</v>
      </c>
      <c r="BK129" s="216">
        <f>ROUND(I129*H129,2)</f>
        <v>0</v>
      </c>
      <c r="BL129" s="20" t="s">
        <v>124</v>
      </c>
      <c r="BM129" s="215" t="s">
        <v>246</v>
      </c>
    </row>
    <row r="130" s="2" customFormat="1">
      <c r="A130" s="41"/>
      <c r="B130" s="42"/>
      <c r="C130" s="43"/>
      <c r="D130" s="217" t="s">
        <v>126</v>
      </c>
      <c r="E130" s="43"/>
      <c r="F130" s="218" t="s">
        <v>247</v>
      </c>
      <c r="G130" s="43"/>
      <c r="H130" s="43"/>
      <c r="I130" s="219"/>
      <c r="J130" s="43"/>
      <c r="K130" s="43"/>
      <c r="L130" s="47"/>
      <c r="M130" s="222"/>
      <c r="N130" s="223"/>
      <c r="O130" s="224"/>
      <c r="P130" s="224"/>
      <c r="Q130" s="224"/>
      <c r="R130" s="224"/>
      <c r="S130" s="224"/>
      <c r="T130" s="225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126</v>
      </c>
      <c r="AU130" s="20" t="s">
        <v>79</v>
      </c>
    </row>
    <row r="131" s="2" customFormat="1" ht="6.96" customHeight="1">
      <c r="A131" s="41"/>
      <c r="B131" s="62"/>
      <c r="C131" s="63"/>
      <c r="D131" s="63"/>
      <c r="E131" s="63"/>
      <c r="F131" s="63"/>
      <c r="G131" s="63"/>
      <c r="H131" s="63"/>
      <c r="I131" s="63"/>
      <c r="J131" s="63"/>
      <c r="K131" s="63"/>
      <c r="L131" s="47"/>
      <c r="M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</sheetData>
  <sheetProtection sheet="1" autoFilter="0" formatColumns="0" formatRows="0" objects="1" scenarios="1" spinCount="100000" saltValue="D88UMjm1I4CddLjJUOalpkXQdGmqTz2RhTQajxj7mQ9jlhpKQYAfBWaJPpwoabHRZp0yTshEh7mLaisnxf6CYQ==" hashValue="oDLTm9ZUMp2Sb+K6gd2n7EdMLYZv4bSJY/nQv4cqs1lvIjNQhVMHWi+rv5H+RvAI7vz7qqoKr8oFQwbwWnWv3Q==" algorithmName="SHA-512" password="CC35"/>
  <autoFilter ref="C78:K130"/>
  <mergeCells count="6">
    <mergeCell ref="E7:H7"/>
    <mergeCell ref="E16:H16"/>
    <mergeCell ref="E25:H25"/>
    <mergeCell ref="E46:H46"/>
    <mergeCell ref="E71:H71"/>
    <mergeCell ref="L2:V2"/>
  </mergeCells>
  <hyperlinks>
    <hyperlink ref="F83" r:id="rId1" display="https://podminky.urs.cz/item/CS_URS_2023_02/012103000"/>
    <hyperlink ref="F85" r:id="rId2" display="https://podminky.urs.cz/item/CS_URS_2023_02/012303000"/>
    <hyperlink ref="F87" r:id="rId3" display="https://podminky.urs.cz/item/CS_URS_2023_02/013203000"/>
    <hyperlink ref="F89" r:id="rId4" display="https://podminky.urs.cz/item/CS_URS_2023_02/013254000"/>
    <hyperlink ref="F93" r:id="rId5" display="https://podminky.urs.cz/item/CS_URS_2023_02/032503000"/>
    <hyperlink ref="F95" r:id="rId6" display="https://podminky.urs.cz/item/CS_URS_2023_02/032803000"/>
    <hyperlink ref="F97" r:id="rId7" display="https://podminky.urs.cz/item/CS_URS_2023_02/032903000"/>
    <hyperlink ref="F99" r:id="rId8" display="https://podminky.urs.cz/item/CS_URS_2023_02/033203000"/>
    <hyperlink ref="F101" r:id="rId9" display="https://podminky.urs.cz/item/CS_URS_2023_02/034103000"/>
    <hyperlink ref="F103" r:id="rId10" display="https://podminky.urs.cz/item/CS_URS_2023_02/034503000"/>
    <hyperlink ref="F105" r:id="rId11" display="https://podminky.urs.cz/item/CS_URS_2023_02/035103001"/>
    <hyperlink ref="F107" r:id="rId12" display="https://podminky.urs.cz/item/CS_URS_2023_02/039103000"/>
    <hyperlink ref="F110" r:id="rId13" display="https://podminky.urs.cz/item/CS_URS_2023_02/042503000"/>
    <hyperlink ref="F112" r:id="rId14" display="https://podminky.urs.cz/item/CS_URS_2023_02/043154000"/>
    <hyperlink ref="F114" r:id="rId15" display="https://podminky.urs.cz/item/CS_URS_2023_02/045203000"/>
    <hyperlink ref="F116" r:id="rId16" display="https://podminky.urs.cz/item/CS_URS_2023_02/045303000"/>
    <hyperlink ref="F118" r:id="rId17" display="https://podminky.urs.cz/item/CS_URS_2023_02/049103000"/>
    <hyperlink ref="F120" r:id="rId18" display="https://podminky.urs.cz/item/CS_URS_2023_02/049303000"/>
    <hyperlink ref="F123" r:id="rId19" display="https://podminky.urs.cz/item/CS_URS_2023_02/072103012"/>
    <hyperlink ref="F126" r:id="rId20" display="https://podminky.urs.cz/item/CS_URS_2023_02/091002000"/>
    <hyperlink ref="F130" r:id="rId21" display="https://podminky.urs.cz/item/CS_URS_2023_02/09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3"/>
      <c r="AT3" s="20" t="s">
        <v>79</v>
      </c>
    </row>
    <row r="4" s="1" customFormat="1" ht="24.96" customHeight="1">
      <c r="B4" s="23"/>
      <c r="D4" s="132" t="s">
        <v>89</v>
      </c>
      <c r="L4" s="23"/>
      <c r="M4" s="133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4" t="s">
        <v>16</v>
      </c>
      <c r="L6" s="23"/>
    </row>
    <row r="7" s="1" customFormat="1" ht="16.5" customHeight="1">
      <c r="B7" s="23"/>
      <c r="E7" s="226" t="str">
        <f>'Rekapitulace stavby'!K6</f>
        <v>Rekonstrukce rozvodů tepelného hospodářství, sídliště Višňovka</v>
      </c>
      <c r="F7" s="134"/>
      <c r="G7" s="134"/>
      <c r="H7" s="134"/>
      <c r="L7" s="23"/>
    </row>
    <row r="8" s="2" customFormat="1" ht="12" customHeight="1">
      <c r="A8" s="41"/>
      <c r="B8" s="47"/>
      <c r="C8" s="41"/>
      <c r="D8" s="134" t="s">
        <v>248</v>
      </c>
      <c r="E8" s="41"/>
      <c r="F8" s="41"/>
      <c r="G8" s="41"/>
      <c r="H8" s="41"/>
      <c r="I8" s="41"/>
      <c r="J8" s="41"/>
      <c r="K8" s="41"/>
      <c r="L8" s="135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6" t="s">
        <v>249</v>
      </c>
      <c r="F9" s="41"/>
      <c r="G9" s="41"/>
      <c r="H9" s="41"/>
      <c r="I9" s="41"/>
      <c r="J9" s="41"/>
      <c r="K9" s="41"/>
      <c r="L9" s="135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5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4" t="s">
        <v>18</v>
      </c>
      <c r="E11" s="41"/>
      <c r="F11" s="137" t="s">
        <v>19</v>
      </c>
      <c r="G11" s="41"/>
      <c r="H11" s="41"/>
      <c r="I11" s="134" t="s">
        <v>20</v>
      </c>
      <c r="J11" s="137" t="s">
        <v>19</v>
      </c>
      <c r="K11" s="41"/>
      <c r="L11" s="135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4" t="s">
        <v>21</v>
      </c>
      <c r="E12" s="41"/>
      <c r="F12" s="137" t="s">
        <v>22</v>
      </c>
      <c r="G12" s="41"/>
      <c r="H12" s="41"/>
      <c r="I12" s="134" t="s">
        <v>23</v>
      </c>
      <c r="J12" s="138" t="str">
        <f>'Rekapitulace stavby'!AN8</f>
        <v>9. 10. 2023</v>
      </c>
      <c r="K12" s="41"/>
      <c r="L12" s="135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5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4" t="s">
        <v>25</v>
      </c>
      <c r="E14" s="41"/>
      <c r="F14" s="41"/>
      <c r="G14" s="41"/>
      <c r="H14" s="41"/>
      <c r="I14" s="134" t="s">
        <v>26</v>
      </c>
      <c r="J14" s="137" t="s">
        <v>19</v>
      </c>
      <c r="K14" s="41"/>
      <c r="L14" s="135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7" t="s">
        <v>27</v>
      </c>
      <c r="F15" s="41"/>
      <c r="G15" s="41"/>
      <c r="H15" s="41"/>
      <c r="I15" s="134" t="s">
        <v>28</v>
      </c>
      <c r="J15" s="137" t="s">
        <v>19</v>
      </c>
      <c r="K15" s="41"/>
      <c r="L15" s="135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5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4" t="s">
        <v>29</v>
      </c>
      <c r="E17" s="41"/>
      <c r="F17" s="41"/>
      <c r="G17" s="41"/>
      <c r="H17" s="41"/>
      <c r="I17" s="134" t="s">
        <v>26</v>
      </c>
      <c r="J17" s="36" t="str">
        <f>'Rekapitulace stavby'!AN13</f>
        <v>Vyplň údaj</v>
      </c>
      <c r="K17" s="41"/>
      <c r="L17" s="135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7"/>
      <c r="G18" s="137"/>
      <c r="H18" s="137"/>
      <c r="I18" s="134" t="s">
        <v>28</v>
      </c>
      <c r="J18" s="36" t="str">
        <f>'Rekapitulace stavby'!AN14</f>
        <v>Vyplň údaj</v>
      </c>
      <c r="K18" s="41"/>
      <c r="L18" s="135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5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4" t="s">
        <v>31</v>
      </c>
      <c r="E20" s="41"/>
      <c r="F20" s="41"/>
      <c r="G20" s="41"/>
      <c r="H20" s="41"/>
      <c r="I20" s="134" t="s">
        <v>26</v>
      </c>
      <c r="J20" s="137" t="s">
        <v>19</v>
      </c>
      <c r="K20" s="41"/>
      <c r="L20" s="135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7" t="s">
        <v>27</v>
      </c>
      <c r="F21" s="41"/>
      <c r="G21" s="41"/>
      <c r="H21" s="41"/>
      <c r="I21" s="134" t="s">
        <v>28</v>
      </c>
      <c r="J21" s="137" t="s">
        <v>19</v>
      </c>
      <c r="K21" s="41"/>
      <c r="L21" s="135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5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4" t="s">
        <v>32</v>
      </c>
      <c r="E23" s="41"/>
      <c r="F23" s="41"/>
      <c r="G23" s="41"/>
      <c r="H23" s="41"/>
      <c r="I23" s="134" t="s">
        <v>26</v>
      </c>
      <c r="J23" s="137" t="s">
        <v>19</v>
      </c>
      <c r="K23" s="41"/>
      <c r="L23" s="135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7" t="s">
        <v>27</v>
      </c>
      <c r="F24" s="41"/>
      <c r="G24" s="41"/>
      <c r="H24" s="41"/>
      <c r="I24" s="134" t="s">
        <v>28</v>
      </c>
      <c r="J24" s="137" t="s">
        <v>19</v>
      </c>
      <c r="K24" s="41"/>
      <c r="L24" s="135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5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4" t="s">
        <v>33</v>
      </c>
      <c r="E26" s="41"/>
      <c r="F26" s="41"/>
      <c r="G26" s="41"/>
      <c r="H26" s="41"/>
      <c r="I26" s="41"/>
      <c r="J26" s="41"/>
      <c r="K26" s="41"/>
      <c r="L26" s="135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5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3"/>
      <c r="E29" s="143"/>
      <c r="F29" s="143"/>
      <c r="G29" s="143"/>
      <c r="H29" s="143"/>
      <c r="I29" s="143"/>
      <c r="J29" s="143"/>
      <c r="K29" s="143"/>
      <c r="L29" s="135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4" t="s">
        <v>35</v>
      </c>
      <c r="E30" s="41"/>
      <c r="F30" s="41"/>
      <c r="G30" s="41"/>
      <c r="H30" s="41"/>
      <c r="I30" s="41"/>
      <c r="J30" s="145">
        <f>ROUND(J93, 2)</f>
        <v>0</v>
      </c>
      <c r="K30" s="41"/>
      <c r="L30" s="135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3"/>
      <c r="E31" s="143"/>
      <c r="F31" s="143"/>
      <c r="G31" s="143"/>
      <c r="H31" s="143"/>
      <c r="I31" s="143"/>
      <c r="J31" s="143"/>
      <c r="K31" s="143"/>
      <c r="L31" s="135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6" t="s">
        <v>37</v>
      </c>
      <c r="G32" s="41"/>
      <c r="H32" s="41"/>
      <c r="I32" s="146" t="s">
        <v>36</v>
      </c>
      <c r="J32" s="146" t="s">
        <v>38</v>
      </c>
      <c r="K32" s="41"/>
      <c r="L32" s="135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7" t="s">
        <v>39</v>
      </c>
      <c r="E33" s="134" t="s">
        <v>40</v>
      </c>
      <c r="F33" s="148">
        <f>ROUND((SUM(BE93:BE623)),  2)</f>
        <v>0</v>
      </c>
      <c r="G33" s="41"/>
      <c r="H33" s="41"/>
      <c r="I33" s="149">
        <v>0.20999999999999999</v>
      </c>
      <c r="J33" s="148">
        <f>ROUND(((SUM(BE93:BE623))*I33),  2)</f>
        <v>0</v>
      </c>
      <c r="K33" s="41"/>
      <c r="L33" s="135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4" t="s">
        <v>41</v>
      </c>
      <c r="F34" s="148">
        <f>ROUND((SUM(BF93:BF623)),  2)</f>
        <v>0</v>
      </c>
      <c r="G34" s="41"/>
      <c r="H34" s="41"/>
      <c r="I34" s="149">
        <v>0.14999999999999999</v>
      </c>
      <c r="J34" s="148">
        <f>ROUND(((SUM(BF93:BF623))*I34),  2)</f>
        <v>0</v>
      </c>
      <c r="K34" s="41"/>
      <c r="L34" s="135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4" t="s">
        <v>42</v>
      </c>
      <c r="F35" s="148">
        <f>ROUND((SUM(BG93:BG623)),  2)</f>
        <v>0</v>
      </c>
      <c r="G35" s="41"/>
      <c r="H35" s="41"/>
      <c r="I35" s="149">
        <v>0.20999999999999999</v>
      </c>
      <c r="J35" s="148">
        <f>0</f>
        <v>0</v>
      </c>
      <c r="K35" s="41"/>
      <c r="L35" s="135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4" t="s">
        <v>43</v>
      </c>
      <c r="F36" s="148">
        <f>ROUND((SUM(BH93:BH623)),  2)</f>
        <v>0</v>
      </c>
      <c r="G36" s="41"/>
      <c r="H36" s="41"/>
      <c r="I36" s="149">
        <v>0.14999999999999999</v>
      </c>
      <c r="J36" s="148">
        <f>0</f>
        <v>0</v>
      </c>
      <c r="K36" s="41"/>
      <c r="L36" s="135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4" t="s">
        <v>44</v>
      </c>
      <c r="F37" s="148">
        <f>ROUND((SUM(BI93:BI623)),  2)</f>
        <v>0</v>
      </c>
      <c r="G37" s="41"/>
      <c r="H37" s="41"/>
      <c r="I37" s="149">
        <v>0</v>
      </c>
      <c r="J37" s="148">
        <f>0</f>
        <v>0</v>
      </c>
      <c r="K37" s="41"/>
      <c r="L37" s="135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5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5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5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5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227" t="str">
        <f>E7</f>
        <v>Rekonstrukce rozvodů tepelného hospodářství, sídliště Višňovka</v>
      </c>
      <c r="F48" s="35"/>
      <c r="G48" s="35"/>
      <c r="H48" s="35"/>
      <c r="I48" s="43"/>
      <c r="J48" s="43"/>
      <c r="K48" s="43"/>
      <c r="L48" s="135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248</v>
      </c>
      <c r="D49" s="43"/>
      <c r="E49" s="43"/>
      <c r="F49" s="43"/>
      <c r="G49" s="43"/>
      <c r="H49" s="43"/>
      <c r="I49" s="43"/>
      <c r="J49" s="43"/>
      <c r="K49" s="43"/>
      <c r="L49" s="135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222532-1a - Stavební část - větev Východ</v>
      </c>
      <c r="F50" s="43"/>
      <c r="G50" s="43"/>
      <c r="H50" s="43"/>
      <c r="I50" s="43"/>
      <c r="J50" s="43"/>
      <c r="K50" s="43"/>
      <c r="L50" s="135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5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Hořovice</v>
      </c>
      <c r="G52" s="43"/>
      <c r="H52" s="43"/>
      <c r="I52" s="35" t="s">
        <v>23</v>
      </c>
      <c r="J52" s="75" t="str">
        <f>IF(J12="","",J12)</f>
        <v>9. 10. 2023</v>
      </c>
      <c r="K52" s="43"/>
      <c r="L52" s="135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5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5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35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5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5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5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4" t="s">
        <v>67</v>
      </c>
      <c r="D59" s="43"/>
      <c r="E59" s="43"/>
      <c r="F59" s="43"/>
      <c r="G59" s="43"/>
      <c r="H59" s="43"/>
      <c r="I59" s="43"/>
      <c r="J59" s="105">
        <f>J93</f>
        <v>0</v>
      </c>
      <c r="K59" s="43"/>
      <c r="L59" s="135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5"/>
      <c r="C60" s="166"/>
      <c r="D60" s="167" t="s">
        <v>250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251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252</v>
      </c>
      <c r="E62" s="174"/>
      <c r="F62" s="174"/>
      <c r="G62" s="174"/>
      <c r="H62" s="174"/>
      <c r="I62" s="174"/>
      <c r="J62" s="175">
        <f>J112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1"/>
      <c r="C63" s="172"/>
      <c r="D63" s="173" t="s">
        <v>253</v>
      </c>
      <c r="E63" s="174"/>
      <c r="F63" s="174"/>
      <c r="G63" s="174"/>
      <c r="H63" s="174"/>
      <c r="I63" s="174"/>
      <c r="J63" s="175">
        <f>J294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254</v>
      </c>
      <c r="E64" s="174"/>
      <c r="F64" s="174"/>
      <c r="G64" s="174"/>
      <c r="H64" s="174"/>
      <c r="I64" s="174"/>
      <c r="J64" s="175">
        <f>J327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255</v>
      </c>
      <c r="E65" s="174"/>
      <c r="F65" s="174"/>
      <c r="G65" s="174"/>
      <c r="H65" s="174"/>
      <c r="I65" s="174"/>
      <c r="J65" s="175">
        <f>J408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256</v>
      </c>
      <c r="E66" s="174"/>
      <c r="F66" s="174"/>
      <c r="G66" s="174"/>
      <c r="H66" s="174"/>
      <c r="I66" s="174"/>
      <c r="J66" s="175">
        <f>J452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257</v>
      </c>
      <c r="E67" s="174"/>
      <c r="F67" s="174"/>
      <c r="G67" s="174"/>
      <c r="H67" s="174"/>
      <c r="I67" s="174"/>
      <c r="J67" s="175">
        <f>J473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258</v>
      </c>
      <c r="E68" s="174"/>
      <c r="F68" s="174"/>
      <c r="G68" s="174"/>
      <c r="H68" s="174"/>
      <c r="I68" s="174"/>
      <c r="J68" s="175">
        <f>J516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259</v>
      </c>
      <c r="E69" s="174"/>
      <c r="F69" s="174"/>
      <c r="G69" s="174"/>
      <c r="H69" s="174"/>
      <c r="I69" s="174"/>
      <c r="J69" s="175">
        <f>J573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260</v>
      </c>
      <c r="E70" s="174"/>
      <c r="F70" s="174"/>
      <c r="G70" s="174"/>
      <c r="H70" s="174"/>
      <c r="I70" s="174"/>
      <c r="J70" s="175">
        <f>J585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1"/>
      <c r="C71" s="172"/>
      <c r="D71" s="173" t="s">
        <v>261</v>
      </c>
      <c r="E71" s="174"/>
      <c r="F71" s="174"/>
      <c r="G71" s="174"/>
      <c r="H71" s="174"/>
      <c r="I71" s="174"/>
      <c r="J71" s="175">
        <f>J611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5"/>
      <c r="C72" s="166"/>
      <c r="D72" s="167" t="s">
        <v>262</v>
      </c>
      <c r="E72" s="168"/>
      <c r="F72" s="168"/>
      <c r="G72" s="168"/>
      <c r="H72" s="168"/>
      <c r="I72" s="168"/>
      <c r="J72" s="169">
        <f>J614</f>
        <v>0</v>
      </c>
      <c r="K72" s="166"/>
      <c r="L72" s="17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1"/>
      <c r="C73" s="172"/>
      <c r="D73" s="173" t="s">
        <v>263</v>
      </c>
      <c r="E73" s="174"/>
      <c r="F73" s="174"/>
      <c r="G73" s="174"/>
      <c r="H73" s="174"/>
      <c r="I73" s="174"/>
      <c r="J73" s="175">
        <f>J615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5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35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100</v>
      </c>
      <c r="D80" s="43"/>
      <c r="E80" s="43"/>
      <c r="F80" s="43"/>
      <c r="G80" s="43"/>
      <c r="H80" s="43"/>
      <c r="I80" s="43"/>
      <c r="J80" s="43"/>
      <c r="K80" s="43"/>
      <c r="L80" s="135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5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35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227" t="str">
        <f>E7</f>
        <v>Rekonstrukce rozvodů tepelného hospodářství, sídliště Višňovka</v>
      </c>
      <c r="F83" s="35"/>
      <c r="G83" s="35"/>
      <c r="H83" s="35"/>
      <c r="I83" s="43"/>
      <c r="J83" s="43"/>
      <c r="K83" s="43"/>
      <c r="L83" s="135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248</v>
      </c>
      <c r="D84" s="43"/>
      <c r="E84" s="43"/>
      <c r="F84" s="43"/>
      <c r="G84" s="43"/>
      <c r="H84" s="43"/>
      <c r="I84" s="43"/>
      <c r="J84" s="43"/>
      <c r="K84" s="43"/>
      <c r="L84" s="135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E9</f>
        <v>222532-1a - Stavební část - větev Východ</v>
      </c>
      <c r="F85" s="43"/>
      <c r="G85" s="43"/>
      <c r="H85" s="43"/>
      <c r="I85" s="43"/>
      <c r="J85" s="43"/>
      <c r="K85" s="43"/>
      <c r="L85" s="135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5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F12</f>
        <v>Hořovice</v>
      </c>
      <c r="G87" s="43"/>
      <c r="H87" s="43"/>
      <c r="I87" s="35" t="s">
        <v>23</v>
      </c>
      <c r="J87" s="75" t="str">
        <f>IF(J12="","",J12)</f>
        <v>9. 10. 2023</v>
      </c>
      <c r="K87" s="43"/>
      <c r="L87" s="135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5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25</v>
      </c>
      <c r="D89" s="43"/>
      <c r="E89" s="43"/>
      <c r="F89" s="30" t="str">
        <f>E15</f>
        <v xml:space="preserve"> </v>
      </c>
      <c r="G89" s="43"/>
      <c r="H89" s="43"/>
      <c r="I89" s="35" t="s">
        <v>31</v>
      </c>
      <c r="J89" s="39" t="str">
        <f>E21</f>
        <v xml:space="preserve"> </v>
      </c>
      <c r="K89" s="43"/>
      <c r="L89" s="135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29</v>
      </c>
      <c r="D90" s="43"/>
      <c r="E90" s="43"/>
      <c r="F90" s="30" t="str">
        <f>IF(E18="","",E18)</f>
        <v>Vyplň údaj</v>
      </c>
      <c r="G90" s="43"/>
      <c r="H90" s="43"/>
      <c r="I90" s="35" t="s">
        <v>32</v>
      </c>
      <c r="J90" s="39" t="str">
        <f>E24</f>
        <v xml:space="preserve"> </v>
      </c>
      <c r="K90" s="43"/>
      <c r="L90" s="135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5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77"/>
      <c r="B92" s="178"/>
      <c r="C92" s="179" t="s">
        <v>101</v>
      </c>
      <c r="D92" s="180" t="s">
        <v>54</v>
      </c>
      <c r="E92" s="180" t="s">
        <v>50</v>
      </c>
      <c r="F92" s="180" t="s">
        <v>51</v>
      </c>
      <c r="G92" s="180" t="s">
        <v>102</v>
      </c>
      <c r="H92" s="180" t="s">
        <v>103</v>
      </c>
      <c r="I92" s="180" t="s">
        <v>104</v>
      </c>
      <c r="J92" s="180" t="s">
        <v>92</v>
      </c>
      <c r="K92" s="181" t="s">
        <v>105</v>
      </c>
      <c r="L92" s="182"/>
      <c r="M92" s="95" t="s">
        <v>19</v>
      </c>
      <c r="N92" s="96" t="s">
        <v>39</v>
      </c>
      <c r="O92" s="96" t="s">
        <v>106</v>
      </c>
      <c r="P92" s="96" t="s">
        <v>107</v>
      </c>
      <c r="Q92" s="96" t="s">
        <v>108</v>
      </c>
      <c r="R92" s="96" t="s">
        <v>109</v>
      </c>
      <c r="S92" s="96" t="s">
        <v>110</v>
      </c>
      <c r="T92" s="97" t="s">
        <v>111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41"/>
      <c r="B93" s="42"/>
      <c r="C93" s="102" t="s">
        <v>112</v>
      </c>
      <c r="D93" s="43"/>
      <c r="E93" s="43"/>
      <c r="F93" s="43"/>
      <c r="G93" s="43"/>
      <c r="H93" s="43"/>
      <c r="I93" s="43"/>
      <c r="J93" s="183">
        <f>BK93</f>
        <v>0</v>
      </c>
      <c r="K93" s="43"/>
      <c r="L93" s="47"/>
      <c r="M93" s="98"/>
      <c r="N93" s="184"/>
      <c r="O93" s="99"/>
      <c r="P93" s="185">
        <f>P94+P614</f>
        <v>0</v>
      </c>
      <c r="Q93" s="99"/>
      <c r="R93" s="185">
        <f>R94+R614</f>
        <v>1062.7976454999998</v>
      </c>
      <c r="S93" s="99"/>
      <c r="T93" s="186">
        <f>T94+T614</f>
        <v>227.54149999999996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68</v>
      </c>
      <c r="AU93" s="20" t="s">
        <v>93</v>
      </c>
      <c r="BK93" s="187">
        <f>BK94+BK614</f>
        <v>0</v>
      </c>
    </row>
    <row r="94" s="12" customFormat="1" ht="25.92" customHeight="1">
      <c r="A94" s="12"/>
      <c r="B94" s="188"/>
      <c r="C94" s="189"/>
      <c r="D94" s="190" t="s">
        <v>68</v>
      </c>
      <c r="E94" s="191" t="s">
        <v>264</v>
      </c>
      <c r="F94" s="191" t="s">
        <v>265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P95+P112+P327+P408+P452+P473+P516+P573+P585</f>
        <v>0</v>
      </c>
      <c r="Q94" s="196"/>
      <c r="R94" s="197">
        <f>R95+R112+R327+R408+R452+R473+R516+R573+R585</f>
        <v>1062.7360454999998</v>
      </c>
      <c r="S94" s="196"/>
      <c r="T94" s="198">
        <f>T95+T112+T327+T408+T452+T473+T516+T573+T585</f>
        <v>227.54149999999996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74</v>
      </c>
      <c r="AT94" s="200" t="s">
        <v>68</v>
      </c>
      <c r="AU94" s="200" t="s">
        <v>69</v>
      </c>
      <c r="AY94" s="199" t="s">
        <v>116</v>
      </c>
      <c r="BK94" s="201">
        <f>BK95+BK112+BK327+BK408+BK452+BK473+BK516+BK573+BK585</f>
        <v>0</v>
      </c>
    </row>
    <row r="95" s="12" customFormat="1" ht="22.8" customHeight="1">
      <c r="A95" s="12"/>
      <c r="B95" s="188"/>
      <c r="C95" s="189"/>
      <c r="D95" s="190" t="s">
        <v>68</v>
      </c>
      <c r="E95" s="202" t="s">
        <v>266</v>
      </c>
      <c r="F95" s="202" t="s">
        <v>267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SUM(P96:P111)</f>
        <v>0</v>
      </c>
      <c r="Q95" s="196"/>
      <c r="R95" s="197">
        <f>SUM(R96:R111)</f>
        <v>0.124155</v>
      </c>
      <c r="S95" s="196"/>
      <c r="T95" s="198">
        <f>SUM(T96:T111)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74</v>
      </c>
      <c r="AT95" s="200" t="s">
        <v>68</v>
      </c>
      <c r="AU95" s="200" t="s">
        <v>74</v>
      </c>
      <c r="AY95" s="199" t="s">
        <v>116</v>
      </c>
      <c r="BK95" s="201">
        <f>SUM(BK96:BK111)</f>
        <v>0</v>
      </c>
    </row>
    <row r="96" s="2" customFormat="1" ht="24.15" customHeight="1">
      <c r="A96" s="41"/>
      <c r="B96" s="42"/>
      <c r="C96" s="204" t="s">
        <v>79</v>
      </c>
      <c r="D96" s="204" t="s">
        <v>119</v>
      </c>
      <c r="E96" s="205" t="s">
        <v>268</v>
      </c>
      <c r="F96" s="206" t="s">
        <v>269</v>
      </c>
      <c r="G96" s="207" t="s">
        <v>270</v>
      </c>
      <c r="H96" s="208">
        <v>142.5</v>
      </c>
      <c r="I96" s="209"/>
      <c r="J96" s="210">
        <f>ROUND(I96*H96,2)</f>
        <v>0</v>
      </c>
      <c r="K96" s="206" t="s">
        <v>19</v>
      </c>
      <c r="L96" s="47"/>
      <c r="M96" s="211" t="s">
        <v>19</v>
      </c>
      <c r="N96" s="212" t="s">
        <v>40</v>
      </c>
      <c r="O96" s="87"/>
      <c r="P96" s="213">
        <f>O96*H96</f>
        <v>0</v>
      </c>
      <c r="Q96" s="213">
        <v>0.00084000000000000003</v>
      </c>
      <c r="R96" s="213">
        <f>Q96*H96</f>
        <v>0.1197</v>
      </c>
      <c r="S96" s="213">
        <v>0</v>
      </c>
      <c r="T96" s="214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5" t="s">
        <v>137</v>
      </c>
      <c r="AT96" s="215" t="s">
        <v>119</v>
      </c>
      <c r="AU96" s="215" t="s">
        <v>79</v>
      </c>
      <c r="AY96" s="20" t="s">
        <v>116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0" t="s">
        <v>74</v>
      </c>
      <c r="BK96" s="216">
        <f>ROUND(I96*H96,2)</f>
        <v>0</v>
      </c>
      <c r="BL96" s="20" t="s">
        <v>137</v>
      </c>
      <c r="BM96" s="215" t="s">
        <v>271</v>
      </c>
    </row>
    <row r="97" s="13" customFormat="1">
      <c r="A97" s="13"/>
      <c r="B97" s="228"/>
      <c r="C97" s="229"/>
      <c r="D97" s="230" t="s">
        <v>272</v>
      </c>
      <c r="E97" s="231" t="s">
        <v>19</v>
      </c>
      <c r="F97" s="232" t="s">
        <v>273</v>
      </c>
      <c r="G97" s="229"/>
      <c r="H97" s="231" t="s">
        <v>19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272</v>
      </c>
      <c r="AU97" s="238" t="s">
        <v>79</v>
      </c>
      <c r="AV97" s="13" t="s">
        <v>74</v>
      </c>
      <c r="AW97" s="13" t="s">
        <v>274</v>
      </c>
      <c r="AX97" s="13" t="s">
        <v>69</v>
      </c>
      <c r="AY97" s="238" t="s">
        <v>116</v>
      </c>
    </row>
    <row r="98" s="14" customFormat="1">
      <c r="A98" s="14"/>
      <c r="B98" s="239"/>
      <c r="C98" s="240"/>
      <c r="D98" s="230" t="s">
        <v>272</v>
      </c>
      <c r="E98" s="241" t="s">
        <v>19</v>
      </c>
      <c r="F98" s="242" t="s">
        <v>275</v>
      </c>
      <c r="G98" s="240"/>
      <c r="H98" s="243">
        <v>27.5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272</v>
      </c>
      <c r="AU98" s="249" t="s">
        <v>79</v>
      </c>
      <c r="AV98" s="14" t="s">
        <v>79</v>
      </c>
      <c r="AW98" s="14" t="s">
        <v>274</v>
      </c>
      <c r="AX98" s="14" t="s">
        <v>69</v>
      </c>
      <c r="AY98" s="249" t="s">
        <v>116</v>
      </c>
    </row>
    <row r="99" s="14" customFormat="1">
      <c r="A99" s="14"/>
      <c r="B99" s="239"/>
      <c r="C99" s="240"/>
      <c r="D99" s="230" t="s">
        <v>272</v>
      </c>
      <c r="E99" s="241" t="s">
        <v>19</v>
      </c>
      <c r="F99" s="242" t="s">
        <v>276</v>
      </c>
      <c r="G99" s="240"/>
      <c r="H99" s="243">
        <v>15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272</v>
      </c>
      <c r="AU99" s="249" t="s">
        <v>79</v>
      </c>
      <c r="AV99" s="14" t="s">
        <v>79</v>
      </c>
      <c r="AW99" s="14" t="s">
        <v>274</v>
      </c>
      <c r="AX99" s="14" t="s">
        <v>69</v>
      </c>
      <c r="AY99" s="249" t="s">
        <v>116</v>
      </c>
    </row>
    <row r="100" s="14" customFormat="1">
      <c r="A100" s="14"/>
      <c r="B100" s="239"/>
      <c r="C100" s="240"/>
      <c r="D100" s="230" t="s">
        <v>272</v>
      </c>
      <c r="E100" s="241" t="s">
        <v>19</v>
      </c>
      <c r="F100" s="242" t="s">
        <v>277</v>
      </c>
      <c r="G100" s="240"/>
      <c r="H100" s="243">
        <v>100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272</v>
      </c>
      <c r="AU100" s="249" t="s">
        <v>79</v>
      </c>
      <c r="AV100" s="14" t="s">
        <v>79</v>
      </c>
      <c r="AW100" s="14" t="s">
        <v>274</v>
      </c>
      <c r="AX100" s="14" t="s">
        <v>69</v>
      </c>
      <c r="AY100" s="249" t="s">
        <v>116</v>
      </c>
    </row>
    <row r="101" s="15" customFormat="1">
      <c r="A101" s="15"/>
      <c r="B101" s="250"/>
      <c r="C101" s="251"/>
      <c r="D101" s="230" t="s">
        <v>272</v>
      </c>
      <c r="E101" s="252" t="s">
        <v>19</v>
      </c>
      <c r="F101" s="253" t="s">
        <v>278</v>
      </c>
      <c r="G101" s="251"/>
      <c r="H101" s="254">
        <v>142.5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0" t="s">
        <v>272</v>
      </c>
      <c r="AU101" s="260" t="s">
        <v>79</v>
      </c>
      <c r="AV101" s="15" t="s">
        <v>137</v>
      </c>
      <c r="AW101" s="15" t="s">
        <v>274</v>
      </c>
      <c r="AX101" s="15" t="s">
        <v>74</v>
      </c>
      <c r="AY101" s="260" t="s">
        <v>116</v>
      </c>
    </row>
    <row r="102" s="2" customFormat="1" ht="24.15" customHeight="1">
      <c r="A102" s="41"/>
      <c r="B102" s="42"/>
      <c r="C102" s="204" t="s">
        <v>279</v>
      </c>
      <c r="D102" s="204" t="s">
        <v>119</v>
      </c>
      <c r="E102" s="205" t="s">
        <v>280</v>
      </c>
      <c r="F102" s="206" t="s">
        <v>281</v>
      </c>
      <c r="G102" s="207" t="s">
        <v>270</v>
      </c>
      <c r="H102" s="208">
        <v>142.5</v>
      </c>
      <c r="I102" s="209"/>
      <c r="J102" s="210">
        <f>ROUND(I102*H102,2)</f>
        <v>0</v>
      </c>
      <c r="K102" s="206" t="s">
        <v>19</v>
      </c>
      <c r="L102" s="47"/>
      <c r="M102" s="211" t="s">
        <v>19</v>
      </c>
      <c r="N102" s="212" t="s">
        <v>40</v>
      </c>
      <c r="O102" s="87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5" t="s">
        <v>137</v>
      </c>
      <c r="AT102" s="215" t="s">
        <v>119</v>
      </c>
      <c r="AU102" s="215" t="s">
        <v>79</v>
      </c>
      <c r="AY102" s="20" t="s">
        <v>116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0" t="s">
        <v>74</v>
      </c>
      <c r="BK102" s="216">
        <f>ROUND(I102*H102,2)</f>
        <v>0</v>
      </c>
      <c r="BL102" s="20" t="s">
        <v>137</v>
      </c>
      <c r="BM102" s="215" t="s">
        <v>282</v>
      </c>
    </row>
    <row r="103" s="2" customFormat="1" ht="21.75" customHeight="1">
      <c r="A103" s="41"/>
      <c r="B103" s="42"/>
      <c r="C103" s="204" t="s">
        <v>74</v>
      </c>
      <c r="D103" s="204" t="s">
        <v>119</v>
      </c>
      <c r="E103" s="205" t="s">
        <v>283</v>
      </c>
      <c r="F103" s="206" t="s">
        <v>284</v>
      </c>
      <c r="G103" s="207" t="s">
        <v>285</v>
      </c>
      <c r="H103" s="208">
        <v>0.45000000000000001</v>
      </c>
      <c r="I103" s="209"/>
      <c r="J103" s="210">
        <f>ROUND(I103*H103,2)</f>
        <v>0</v>
      </c>
      <c r="K103" s="206" t="s">
        <v>123</v>
      </c>
      <c r="L103" s="47"/>
      <c r="M103" s="211" t="s">
        <v>19</v>
      </c>
      <c r="N103" s="212" t="s">
        <v>40</v>
      </c>
      <c r="O103" s="87"/>
      <c r="P103" s="213">
        <f>O103*H103</f>
        <v>0</v>
      </c>
      <c r="Q103" s="213">
        <v>0.0099000000000000008</v>
      </c>
      <c r="R103" s="213">
        <f>Q103*H103</f>
        <v>0.0044550000000000006</v>
      </c>
      <c r="S103" s="213">
        <v>0</v>
      </c>
      <c r="T103" s="214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5" t="s">
        <v>286</v>
      </c>
      <c r="AT103" s="215" t="s">
        <v>119</v>
      </c>
      <c r="AU103" s="215" t="s">
        <v>79</v>
      </c>
      <c r="AY103" s="20" t="s">
        <v>116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0" t="s">
        <v>74</v>
      </c>
      <c r="BK103" s="216">
        <f>ROUND(I103*H103,2)</f>
        <v>0</v>
      </c>
      <c r="BL103" s="20" t="s">
        <v>286</v>
      </c>
      <c r="BM103" s="215" t="s">
        <v>287</v>
      </c>
    </row>
    <row r="104" s="2" customFormat="1">
      <c r="A104" s="41"/>
      <c r="B104" s="42"/>
      <c r="C104" s="43"/>
      <c r="D104" s="217" t="s">
        <v>126</v>
      </c>
      <c r="E104" s="43"/>
      <c r="F104" s="218" t="s">
        <v>288</v>
      </c>
      <c r="G104" s="43"/>
      <c r="H104" s="43"/>
      <c r="I104" s="219"/>
      <c r="J104" s="43"/>
      <c r="K104" s="43"/>
      <c r="L104" s="47"/>
      <c r="M104" s="220"/>
      <c r="N104" s="221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126</v>
      </c>
      <c r="AU104" s="20" t="s">
        <v>79</v>
      </c>
    </row>
    <row r="105" s="13" customFormat="1">
      <c r="A105" s="13"/>
      <c r="B105" s="228"/>
      <c r="C105" s="229"/>
      <c r="D105" s="230" t="s">
        <v>272</v>
      </c>
      <c r="E105" s="231" t="s">
        <v>19</v>
      </c>
      <c r="F105" s="232" t="s">
        <v>289</v>
      </c>
      <c r="G105" s="229"/>
      <c r="H105" s="231" t="s">
        <v>19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272</v>
      </c>
      <c r="AU105" s="238" t="s">
        <v>79</v>
      </c>
      <c r="AV105" s="13" t="s">
        <v>74</v>
      </c>
      <c r="AW105" s="13" t="s">
        <v>274</v>
      </c>
      <c r="AX105" s="13" t="s">
        <v>69</v>
      </c>
      <c r="AY105" s="238" t="s">
        <v>116</v>
      </c>
    </row>
    <row r="106" s="14" customFormat="1">
      <c r="A106" s="14"/>
      <c r="B106" s="239"/>
      <c r="C106" s="240"/>
      <c r="D106" s="230" t="s">
        <v>272</v>
      </c>
      <c r="E106" s="241" t="s">
        <v>19</v>
      </c>
      <c r="F106" s="242" t="s">
        <v>290</v>
      </c>
      <c r="G106" s="240"/>
      <c r="H106" s="243">
        <v>236.19999999999996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272</v>
      </c>
      <c r="AU106" s="249" t="s">
        <v>79</v>
      </c>
      <c r="AV106" s="14" t="s">
        <v>79</v>
      </c>
      <c r="AW106" s="14" t="s">
        <v>274</v>
      </c>
      <c r="AX106" s="14" t="s">
        <v>69</v>
      </c>
      <c r="AY106" s="249" t="s">
        <v>116</v>
      </c>
    </row>
    <row r="107" s="14" customFormat="1">
      <c r="A107" s="14"/>
      <c r="B107" s="239"/>
      <c r="C107" s="240"/>
      <c r="D107" s="230" t="s">
        <v>272</v>
      </c>
      <c r="E107" s="241" t="s">
        <v>19</v>
      </c>
      <c r="F107" s="242" t="s">
        <v>291</v>
      </c>
      <c r="G107" s="240"/>
      <c r="H107" s="243">
        <v>27.900000000000002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9" t="s">
        <v>272</v>
      </c>
      <c r="AU107" s="249" t="s">
        <v>79</v>
      </c>
      <c r="AV107" s="14" t="s">
        <v>79</v>
      </c>
      <c r="AW107" s="14" t="s">
        <v>274</v>
      </c>
      <c r="AX107" s="14" t="s">
        <v>69</v>
      </c>
      <c r="AY107" s="249" t="s">
        <v>116</v>
      </c>
    </row>
    <row r="108" s="14" customFormat="1">
      <c r="A108" s="14"/>
      <c r="B108" s="239"/>
      <c r="C108" s="240"/>
      <c r="D108" s="230" t="s">
        <v>272</v>
      </c>
      <c r="E108" s="241" t="s">
        <v>19</v>
      </c>
      <c r="F108" s="242" t="s">
        <v>292</v>
      </c>
      <c r="G108" s="240"/>
      <c r="H108" s="243">
        <v>123.8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272</v>
      </c>
      <c r="AU108" s="249" t="s">
        <v>79</v>
      </c>
      <c r="AV108" s="14" t="s">
        <v>79</v>
      </c>
      <c r="AW108" s="14" t="s">
        <v>274</v>
      </c>
      <c r="AX108" s="14" t="s">
        <v>69</v>
      </c>
      <c r="AY108" s="249" t="s">
        <v>116</v>
      </c>
    </row>
    <row r="109" s="14" customFormat="1">
      <c r="A109" s="14"/>
      <c r="B109" s="239"/>
      <c r="C109" s="240"/>
      <c r="D109" s="230" t="s">
        <v>272</v>
      </c>
      <c r="E109" s="241" t="s">
        <v>19</v>
      </c>
      <c r="F109" s="242" t="s">
        <v>293</v>
      </c>
      <c r="G109" s="240"/>
      <c r="H109" s="243">
        <v>61.800000000000004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272</v>
      </c>
      <c r="AU109" s="249" t="s">
        <v>79</v>
      </c>
      <c r="AV109" s="14" t="s">
        <v>79</v>
      </c>
      <c r="AW109" s="14" t="s">
        <v>274</v>
      </c>
      <c r="AX109" s="14" t="s">
        <v>69</v>
      </c>
      <c r="AY109" s="249" t="s">
        <v>116</v>
      </c>
    </row>
    <row r="110" s="15" customFormat="1">
      <c r="A110" s="15"/>
      <c r="B110" s="250"/>
      <c r="C110" s="251"/>
      <c r="D110" s="230" t="s">
        <v>272</v>
      </c>
      <c r="E110" s="252" t="s">
        <v>19</v>
      </c>
      <c r="F110" s="253" t="s">
        <v>278</v>
      </c>
      <c r="G110" s="251"/>
      <c r="H110" s="254">
        <v>449.69999999999999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0" t="s">
        <v>272</v>
      </c>
      <c r="AU110" s="260" t="s">
        <v>79</v>
      </c>
      <c r="AV110" s="15" t="s">
        <v>137</v>
      </c>
      <c r="AW110" s="15" t="s">
        <v>274</v>
      </c>
      <c r="AX110" s="15" t="s">
        <v>69</v>
      </c>
      <c r="AY110" s="260" t="s">
        <v>116</v>
      </c>
    </row>
    <row r="111" s="14" customFormat="1">
      <c r="A111" s="14"/>
      <c r="B111" s="239"/>
      <c r="C111" s="240"/>
      <c r="D111" s="230" t="s">
        <v>272</v>
      </c>
      <c r="E111" s="241" t="s">
        <v>19</v>
      </c>
      <c r="F111" s="242" t="s">
        <v>294</v>
      </c>
      <c r="G111" s="240"/>
      <c r="H111" s="243">
        <v>0.44969999999999999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272</v>
      </c>
      <c r="AU111" s="249" t="s">
        <v>79</v>
      </c>
      <c r="AV111" s="14" t="s">
        <v>79</v>
      </c>
      <c r="AW111" s="14" t="s">
        <v>274</v>
      </c>
      <c r="AX111" s="14" t="s">
        <v>74</v>
      </c>
      <c r="AY111" s="249" t="s">
        <v>116</v>
      </c>
    </row>
    <row r="112" s="12" customFormat="1" ht="22.8" customHeight="1">
      <c r="A112" s="12"/>
      <c r="B112" s="188"/>
      <c r="C112" s="189"/>
      <c r="D112" s="190" t="s">
        <v>68</v>
      </c>
      <c r="E112" s="202" t="s">
        <v>74</v>
      </c>
      <c r="F112" s="202" t="s">
        <v>295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P113+SUM(P114:P294)</f>
        <v>0</v>
      </c>
      <c r="Q112" s="196"/>
      <c r="R112" s="197">
        <f>R113+SUM(R114:R294)</f>
        <v>967.66836000000001</v>
      </c>
      <c r="S112" s="196"/>
      <c r="T112" s="198">
        <f>T113+SUM(T114:T294)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74</v>
      </c>
      <c r="AT112" s="200" t="s">
        <v>68</v>
      </c>
      <c r="AU112" s="200" t="s">
        <v>74</v>
      </c>
      <c r="AY112" s="199" t="s">
        <v>116</v>
      </c>
      <c r="BK112" s="201">
        <f>BK113+SUM(BK114:BK294)</f>
        <v>0</v>
      </c>
    </row>
    <row r="113" s="2" customFormat="1" ht="90" customHeight="1">
      <c r="A113" s="41"/>
      <c r="B113" s="42"/>
      <c r="C113" s="204" t="s">
        <v>137</v>
      </c>
      <c r="D113" s="204" t="s">
        <v>119</v>
      </c>
      <c r="E113" s="205" t="s">
        <v>296</v>
      </c>
      <c r="F113" s="206" t="s">
        <v>297</v>
      </c>
      <c r="G113" s="207" t="s">
        <v>298</v>
      </c>
      <c r="H113" s="208">
        <v>39</v>
      </c>
      <c r="I113" s="209"/>
      <c r="J113" s="210">
        <f>ROUND(I113*H113,2)</f>
        <v>0</v>
      </c>
      <c r="K113" s="206" t="s">
        <v>123</v>
      </c>
      <c r="L113" s="47"/>
      <c r="M113" s="211" t="s">
        <v>19</v>
      </c>
      <c r="N113" s="212" t="s">
        <v>40</v>
      </c>
      <c r="O113" s="87"/>
      <c r="P113" s="213">
        <f>O113*H113</f>
        <v>0</v>
      </c>
      <c r="Q113" s="213">
        <v>0.0086800000000000002</v>
      </c>
      <c r="R113" s="213">
        <f>Q113*H113</f>
        <v>0.33851999999999999</v>
      </c>
      <c r="S113" s="213">
        <v>0</v>
      </c>
      <c r="T113" s="214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5" t="s">
        <v>137</v>
      </c>
      <c r="AT113" s="215" t="s">
        <v>119</v>
      </c>
      <c r="AU113" s="215" t="s">
        <v>79</v>
      </c>
      <c r="AY113" s="20" t="s">
        <v>116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0" t="s">
        <v>74</v>
      </c>
      <c r="BK113" s="216">
        <f>ROUND(I113*H113,2)</f>
        <v>0</v>
      </c>
      <c r="BL113" s="20" t="s">
        <v>137</v>
      </c>
      <c r="BM113" s="215" t="s">
        <v>299</v>
      </c>
    </row>
    <row r="114" s="2" customFormat="1">
      <c r="A114" s="41"/>
      <c r="B114" s="42"/>
      <c r="C114" s="43"/>
      <c r="D114" s="217" t="s">
        <v>126</v>
      </c>
      <c r="E114" s="43"/>
      <c r="F114" s="218" t="s">
        <v>300</v>
      </c>
      <c r="G114" s="43"/>
      <c r="H114" s="43"/>
      <c r="I114" s="219"/>
      <c r="J114" s="43"/>
      <c r="K114" s="43"/>
      <c r="L114" s="47"/>
      <c r="M114" s="220"/>
      <c r="N114" s="221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126</v>
      </c>
      <c r="AU114" s="20" t="s">
        <v>79</v>
      </c>
    </row>
    <row r="115" s="13" customFormat="1">
      <c r="A115" s="13"/>
      <c r="B115" s="228"/>
      <c r="C115" s="229"/>
      <c r="D115" s="230" t="s">
        <v>272</v>
      </c>
      <c r="E115" s="231" t="s">
        <v>19</v>
      </c>
      <c r="F115" s="232" t="s">
        <v>301</v>
      </c>
      <c r="G115" s="229"/>
      <c r="H115" s="231" t="s">
        <v>19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272</v>
      </c>
      <c r="AU115" s="238" t="s">
        <v>79</v>
      </c>
      <c r="AV115" s="13" t="s">
        <v>74</v>
      </c>
      <c r="AW115" s="13" t="s">
        <v>274</v>
      </c>
      <c r="AX115" s="13" t="s">
        <v>69</v>
      </c>
      <c r="AY115" s="238" t="s">
        <v>116</v>
      </c>
    </row>
    <row r="116" s="14" customFormat="1">
      <c r="A116" s="14"/>
      <c r="B116" s="239"/>
      <c r="C116" s="240"/>
      <c r="D116" s="230" t="s">
        <v>272</v>
      </c>
      <c r="E116" s="241" t="s">
        <v>19</v>
      </c>
      <c r="F116" s="242" t="s">
        <v>302</v>
      </c>
      <c r="G116" s="240"/>
      <c r="H116" s="243">
        <v>18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272</v>
      </c>
      <c r="AU116" s="249" t="s">
        <v>79</v>
      </c>
      <c r="AV116" s="14" t="s">
        <v>79</v>
      </c>
      <c r="AW116" s="14" t="s">
        <v>274</v>
      </c>
      <c r="AX116" s="14" t="s">
        <v>69</v>
      </c>
      <c r="AY116" s="249" t="s">
        <v>116</v>
      </c>
    </row>
    <row r="117" s="14" customFormat="1">
      <c r="A117" s="14"/>
      <c r="B117" s="239"/>
      <c r="C117" s="240"/>
      <c r="D117" s="230" t="s">
        <v>272</v>
      </c>
      <c r="E117" s="241" t="s">
        <v>19</v>
      </c>
      <c r="F117" s="242" t="s">
        <v>303</v>
      </c>
      <c r="G117" s="240"/>
      <c r="H117" s="243">
        <v>21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272</v>
      </c>
      <c r="AU117" s="249" t="s">
        <v>79</v>
      </c>
      <c r="AV117" s="14" t="s">
        <v>79</v>
      </c>
      <c r="AW117" s="14" t="s">
        <v>274</v>
      </c>
      <c r="AX117" s="14" t="s">
        <v>69</v>
      </c>
      <c r="AY117" s="249" t="s">
        <v>116</v>
      </c>
    </row>
    <row r="118" s="15" customFormat="1">
      <c r="A118" s="15"/>
      <c r="B118" s="250"/>
      <c r="C118" s="251"/>
      <c r="D118" s="230" t="s">
        <v>272</v>
      </c>
      <c r="E118" s="252" t="s">
        <v>19</v>
      </c>
      <c r="F118" s="253" t="s">
        <v>278</v>
      </c>
      <c r="G118" s="251"/>
      <c r="H118" s="254">
        <v>39</v>
      </c>
      <c r="I118" s="255"/>
      <c r="J118" s="251"/>
      <c r="K118" s="251"/>
      <c r="L118" s="256"/>
      <c r="M118" s="257"/>
      <c r="N118" s="258"/>
      <c r="O118" s="258"/>
      <c r="P118" s="258"/>
      <c r="Q118" s="258"/>
      <c r="R118" s="258"/>
      <c r="S118" s="258"/>
      <c r="T118" s="25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0" t="s">
        <v>272</v>
      </c>
      <c r="AU118" s="260" t="s">
        <v>79</v>
      </c>
      <c r="AV118" s="15" t="s">
        <v>137</v>
      </c>
      <c r="AW118" s="15" t="s">
        <v>274</v>
      </c>
      <c r="AX118" s="15" t="s">
        <v>74</v>
      </c>
      <c r="AY118" s="260" t="s">
        <v>116</v>
      </c>
    </row>
    <row r="119" s="2" customFormat="1" ht="100.5" customHeight="1">
      <c r="A119" s="41"/>
      <c r="B119" s="42"/>
      <c r="C119" s="204" t="s">
        <v>115</v>
      </c>
      <c r="D119" s="204" t="s">
        <v>119</v>
      </c>
      <c r="E119" s="205" t="s">
        <v>304</v>
      </c>
      <c r="F119" s="206" t="s">
        <v>305</v>
      </c>
      <c r="G119" s="207" t="s">
        <v>298</v>
      </c>
      <c r="H119" s="208">
        <v>6</v>
      </c>
      <c r="I119" s="209"/>
      <c r="J119" s="210">
        <f>ROUND(I119*H119,2)</f>
        <v>0</v>
      </c>
      <c r="K119" s="206" t="s">
        <v>123</v>
      </c>
      <c r="L119" s="47"/>
      <c r="M119" s="211" t="s">
        <v>19</v>
      </c>
      <c r="N119" s="212" t="s">
        <v>40</v>
      </c>
      <c r="O119" s="87"/>
      <c r="P119" s="213">
        <f>O119*H119</f>
        <v>0</v>
      </c>
      <c r="Q119" s="213">
        <v>0.01269</v>
      </c>
      <c r="R119" s="213">
        <f>Q119*H119</f>
        <v>0.076139999999999999</v>
      </c>
      <c r="S119" s="213">
        <v>0</v>
      </c>
      <c r="T119" s="214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5" t="s">
        <v>137</v>
      </c>
      <c r="AT119" s="215" t="s">
        <v>119</v>
      </c>
      <c r="AU119" s="215" t="s">
        <v>79</v>
      </c>
      <c r="AY119" s="20" t="s">
        <v>116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20" t="s">
        <v>74</v>
      </c>
      <c r="BK119" s="216">
        <f>ROUND(I119*H119,2)</f>
        <v>0</v>
      </c>
      <c r="BL119" s="20" t="s">
        <v>137</v>
      </c>
      <c r="BM119" s="215" t="s">
        <v>306</v>
      </c>
    </row>
    <row r="120" s="2" customFormat="1">
      <c r="A120" s="41"/>
      <c r="B120" s="42"/>
      <c r="C120" s="43"/>
      <c r="D120" s="217" t="s">
        <v>126</v>
      </c>
      <c r="E120" s="43"/>
      <c r="F120" s="218" t="s">
        <v>307</v>
      </c>
      <c r="G120" s="43"/>
      <c r="H120" s="43"/>
      <c r="I120" s="219"/>
      <c r="J120" s="43"/>
      <c r="K120" s="43"/>
      <c r="L120" s="47"/>
      <c r="M120" s="220"/>
      <c r="N120" s="221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126</v>
      </c>
      <c r="AU120" s="20" t="s">
        <v>79</v>
      </c>
    </row>
    <row r="121" s="14" customFormat="1">
      <c r="A121" s="14"/>
      <c r="B121" s="239"/>
      <c r="C121" s="240"/>
      <c r="D121" s="230" t="s">
        <v>272</v>
      </c>
      <c r="E121" s="241" t="s">
        <v>19</v>
      </c>
      <c r="F121" s="242" t="s">
        <v>308</v>
      </c>
      <c r="G121" s="240"/>
      <c r="H121" s="243">
        <v>6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272</v>
      </c>
      <c r="AU121" s="249" t="s">
        <v>79</v>
      </c>
      <c r="AV121" s="14" t="s">
        <v>79</v>
      </c>
      <c r="AW121" s="14" t="s">
        <v>274</v>
      </c>
      <c r="AX121" s="14" t="s">
        <v>74</v>
      </c>
      <c r="AY121" s="249" t="s">
        <v>116</v>
      </c>
    </row>
    <row r="122" s="2" customFormat="1" ht="90" customHeight="1">
      <c r="A122" s="41"/>
      <c r="B122" s="42"/>
      <c r="C122" s="204" t="s">
        <v>149</v>
      </c>
      <c r="D122" s="204" t="s">
        <v>119</v>
      </c>
      <c r="E122" s="205" t="s">
        <v>309</v>
      </c>
      <c r="F122" s="206" t="s">
        <v>310</v>
      </c>
      <c r="G122" s="207" t="s">
        <v>298</v>
      </c>
      <c r="H122" s="208">
        <v>75</v>
      </c>
      <c r="I122" s="209"/>
      <c r="J122" s="210">
        <f>ROUND(I122*H122,2)</f>
        <v>0</v>
      </c>
      <c r="K122" s="206" t="s">
        <v>123</v>
      </c>
      <c r="L122" s="47"/>
      <c r="M122" s="211" t="s">
        <v>19</v>
      </c>
      <c r="N122" s="212" t="s">
        <v>40</v>
      </c>
      <c r="O122" s="87"/>
      <c r="P122" s="213">
        <f>O122*H122</f>
        <v>0</v>
      </c>
      <c r="Q122" s="213">
        <v>0.036900000000000002</v>
      </c>
      <c r="R122" s="213">
        <f>Q122*H122</f>
        <v>2.7675000000000001</v>
      </c>
      <c r="S122" s="213">
        <v>0</v>
      </c>
      <c r="T122" s="214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5" t="s">
        <v>137</v>
      </c>
      <c r="AT122" s="215" t="s">
        <v>119</v>
      </c>
      <c r="AU122" s="215" t="s">
        <v>79</v>
      </c>
      <c r="AY122" s="20" t="s">
        <v>116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20" t="s">
        <v>74</v>
      </c>
      <c r="BK122" s="216">
        <f>ROUND(I122*H122,2)</f>
        <v>0</v>
      </c>
      <c r="BL122" s="20" t="s">
        <v>137</v>
      </c>
      <c r="BM122" s="215" t="s">
        <v>311</v>
      </c>
    </row>
    <row r="123" s="2" customFormat="1">
      <c r="A123" s="41"/>
      <c r="B123" s="42"/>
      <c r="C123" s="43"/>
      <c r="D123" s="217" t="s">
        <v>126</v>
      </c>
      <c r="E123" s="43"/>
      <c r="F123" s="218" t="s">
        <v>312</v>
      </c>
      <c r="G123" s="43"/>
      <c r="H123" s="43"/>
      <c r="I123" s="219"/>
      <c r="J123" s="43"/>
      <c r="K123" s="43"/>
      <c r="L123" s="47"/>
      <c r="M123" s="220"/>
      <c r="N123" s="221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126</v>
      </c>
      <c r="AU123" s="20" t="s">
        <v>79</v>
      </c>
    </row>
    <row r="124" s="14" customFormat="1">
      <c r="A124" s="14"/>
      <c r="B124" s="239"/>
      <c r="C124" s="240"/>
      <c r="D124" s="230" t="s">
        <v>272</v>
      </c>
      <c r="E124" s="241" t="s">
        <v>19</v>
      </c>
      <c r="F124" s="242" t="s">
        <v>313</v>
      </c>
      <c r="G124" s="240"/>
      <c r="H124" s="243">
        <v>42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272</v>
      </c>
      <c r="AU124" s="249" t="s">
        <v>79</v>
      </c>
      <c r="AV124" s="14" t="s">
        <v>79</v>
      </c>
      <c r="AW124" s="14" t="s">
        <v>274</v>
      </c>
      <c r="AX124" s="14" t="s">
        <v>69</v>
      </c>
      <c r="AY124" s="249" t="s">
        <v>116</v>
      </c>
    </row>
    <row r="125" s="14" customFormat="1">
      <c r="A125" s="14"/>
      <c r="B125" s="239"/>
      <c r="C125" s="240"/>
      <c r="D125" s="230" t="s">
        <v>272</v>
      </c>
      <c r="E125" s="241" t="s">
        <v>19</v>
      </c>
      <c r="F125" s="242" t="s">
        <v>314</v>
      </c>
      <c r="G125" s="240"/>
      <c r="H125" s="243">
        <v>21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272</v>
      </c>
      <c r="AU125" s="249" t="s">
        <v>79</v>
      </c>
      <c r="AV125" s="14" t="s">
        <v>79</v>
      </c>
      <c r="AW125" s="14" t="s">
        <v>274</v>
      </c>
      <c r="AX125" s="14" t="s">
        <v>69</v>
      </c>
      <c r="AY125" s="249" t="s">
        <v>116</v>
      </c>
    </row>
    <row r="126" s="14" customFormat="1">
      <c r="A126" s="14"/>
      <c r="B126" s="239"/>
      <c r="C126" s="240"/>
      <c r="D126" s="230" t="s">
        <v>272</v>
      </c>
      <c r="E126" s="241" t="s">
        <v>19</v>
      </c>
      <c r="F126" s="242" t="s">
        <v>315</v>
      </c>
      <c r="G126" s="240"/>
      <c r="H126" s="243">
        <v>12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9" t="s">
        <v>272</v>
      </c>
      <c r="AU126" s="249" t="s">
        <v>79</v>
      </c>
      <c r="AV126" s="14" t="s">
        <v>79</v>
      </c>
      <c r="AW126" s="14" t="s">
        <v>274</v>
      </c>
      <c r="AX126" s="14" t="s">
        <v>69</v>
      </c>
      <c r="AY126" s="249" t="s">
        <v>116</v>
      </c>
    </row>
    <row r="127" s="15" customFormat="1">
      <c r="A127" s="15"/>
      <c r="B127" s="250"/>
      <c r="C127" s="251"/>
      <c r="D127" s="230" t="s">
        <v>272</v>
      </c>
      <c r="E127" s="252" t="s">
        <v>19</v>
      </c>
      <c r="F127" s="253" t="s">
        <v>278</v>
      </c>
      <c r="G127" s="251"/>
      <c r="H127" s="254">
        <v>75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0" t="s">
        <v>272</v>
      </c>
      <c r="AU127" s="260" t="s">
        <v>79</v>
      </c>
      <c r="AV127" s="15" t="s">
        <v>137</v>
      </c>
      <c r="AW127" s="15" t="s">
        <v>274</v>
      </c>
      <c r="AX127" s="15" t="s">
        <v>74</v>
      </c>
      <c r="AY127" s="260" t="s">
        <v>116</v>
      </c>
    </row>
    <row r="128" s="2" customFormat="1" ht="55.5" customHeight="1">
      <c r="A128" s="41"/>
      <c r="B128" s="42"/>
      <c r="C128" s="204" t="s">
        <v>154</v>
      </c>
      <c r="D128" s="204" t="s">
        <v>119</v>
      </c>
      <c r="E128" s="205" t="s">
        <v>316</v>
      </c>
      <c r="F128" s="206" t="s">
        <v>317</v>
      </c>
      <c r="G128" s="207" t="s">
        <v>318</v>
      </c>
      <c r="H128" s="208">
        <v>159.69999999999999</v>
      </c>
      <c r="I128" s="209"/>
      <c r="J128" s="210">
        <f>ROUND(I128*H128,2)</f>
        <v>0</v>
      </c>
      <c r="K128" s="206" t="s">
        <v>123</v>
      </c>
      <c r="L128" s="47"/>
      <c r="M128" s="211" t="s">
        <v>19</v>
      </c>
      <c r="N128" s="212" t="s">
        <v>40</v>
      </c>
      <c r="O128" s="8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5" t="s">
        <v>137</v>
      </c>
      <c r="AT128" s="215" t="s">
        <v>119</v>
      </c>
      <c r="AU128" s="215" t="s">
        <v>79</v>
      </c>
      <c r="AY128" s="20" t="s">
        <v>116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20" t="s">
        <v>74</v>
      </c>
      <c r="BK128" s="216">
        <f>ROUND(I128*H128,2)</f>
        <v>0</v>
      </c>
      <c r="BL128" s="20" t="s">
        <v>137</v>
      </c>
      <c r="BM128" s="215" t="s">
        <v>319</v>
      </c>
    </row>
    <row r="129" s="2" customFormat="1">
      <c r="A129" s="41"/>
      <c r="B129" s="42"/>
      <c r="C129" s="43"/>
      <c r="D129" s="217" t="s">
        <v>126</v>
      </c>
      <c r="E129" s="43"/>
      <c r="F129" s="218" t="s">
        <v>320</v>
      </c>
      <c r="G129" s="43"/>
      <c r="H129" s="43"/>
      <c r="I129" s="219"/>
      <c r="J129" s="43"/>
      <c r="K129" s="43"/>
      <c r="L129" s="47"/>
      <c r="M129" s="220"/>
      <c r="N129" s="221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126</v>
      </c>
      <c r="AU129" s="20" t="s">
        <v>79</v>
      </c>
    </row>
    <row r="130" s="13" customFormat="1">
      <c r="A130" s="13"/>
      <c r="B130" s="228"/>
      <c r="C130" s="229"/>
      <c r="D130" s="230" t="s">
        <v>272</v>
      </c>
      <c r="E130" s="231" t="s">
        <v>19</v>
      </c>
      <c r="F130" s="232" t="s">
        <v>321</v>
      </c>
      <c r="G130" s="229"/>
      <c r="H130" s="231" t="s">
        <v>19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272</v>
      </c>
      <c r="AU130" s="238" t="s">
        <v>79</v>
      </c>
      <c r="AV130" s="13" t="s">
        <v>74</v>
      </c>
      <c r="AW130" s="13" t="s">
        <v>274</v>
      </c>
      <c r="AX130" s="13" t="s">
        <v>69</v>
      </c>
      <c r="AY130" s="238" t="s">
        <v>116</v>
      </c>
    </row>
    <row r="131" s="14" customFormat="1">
      <c r="A131" s="14"/>
      <c r="B131" s="239"/>
      <c r="C131" s="240"/>
      <c r="D131" s="230" t="s">
        <v>272</v>
      </c>
      <c r="E131" s="241" t="s">
        <v>19</v>
      </c>
      <c r="F131" s="242" t="s">
        <v>322</v>
      </c>
      <c r="G131" s="240"/>
      <c r="H131" s="243">
        <v>9.9249999999999989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272</v>
      </c>
      <c r="AU131" s="249" t="s">
        <v>79</v>
      </c>
      <c r="AV131" s="14" t="s">
        <v>79</v>
      </c>
      <c r="AW131" s="14" t="s">
        <v>274</v>
      </c>
      <c r="AX131" s="14" t="s">
        <v>69</v>
      </c>
      <c r="AY131" s="249" t="s">
        <v>116</v>
      </c>
    </row>
    <row r="132" s="14" customFormat="1">
      <c r="A132" s="14"/>
      <c r="B132" s="239"/>
      <c r="C132" s="240"/>
      <c r="D132" s="230" t="s">
        <v>272</v>
      </c>
      <c r="E132" s="241" t="s">
        <v>19</v>
      </c>
      <c r="F132" s="242" t="s">
        <v>323</v>
      </c>
      <c r="G132" s="240"/>
      <c r="H132" s="243">
        <v>5.2439999999999998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272</v>
      </c>
      <c r="AU132" s="249" t="s">
        <v>79</v>
      </c>
      <c r="AV132" s="14" t="s">
        <v>79</v>
      </c>
      <c r="AW132" s="14" t="s">
        <v>274</v>
      </c>
      <c r="AX132" s="14" t="s">
        <v>69</v>
      </c>
      <c r="AY132" s="249" t="s">
        <v>116</v>
      </c>
    </row>
    <row r="133" s="14" customFormat="1">
      <c r="A133" s="14"/>
      <c r="B133" s="239"/>
      <c r="C133" s="240"/>
      <c r="D133" s="230" t="s">
        <v>272</v>
      </c>
      <c r="E133" s="241" t="s">
        <v>19</v>
      </c>
      <c r="F133" s="242" t="s">
        <v>324</v>
      </c>
      <c r="G133" s="240"/>
      <c r="H133" s="243">
        <v>8.8000000000000007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9" t="s">
        <v>272</v>
      </c>
      <c r="AU133" s="249" t="s">
        <v>79</v>
      </c>
      <c r="AV133" s="14" t="s">
        <v>79</v>
      </c>
      <c r="AW133" s="14" t="s">
        <v>274</v>
      </c>
      <c r="AX133" s="14" t="s">
        <v>69</v>
      </c>
      <c r="AY133" s="249" t="s">
        <v>116</v>
      </c>
    </row>
    <row r="134" s="14" customFormat="1">
      <c r="A134" s="14"/>
      <c r="B134" s="239"/>
      <c r="C134" s="240"/>
      <c r="D134" s="230" t="s">
        <v>272</v>
      </c>
      <c r="E134" s="241" t="s">
        <v>19</v>
      </c>
      <c r="F134" s="242" t="s">
        <v>325</v>
      </c>
      <c r="G134" s="240"/>
      <c r="H134" s="243">
        <v>7.1999999999999993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272</v>
      </c>
      <c r="AU134" s="249" t="s">
        <v>79</v>
      </c>
      <c r="AV134" s="14" t="s">
        <v>79</v>
      </c>
      <c r="AW134" s="14" t="s">
        <v>274</v>
      </c>
      <c r="AX134" s="14" t="s">
        <v>69</v>
      </c>
      <c r="AY134" s="249" t="s">
        <v>116</v>
      </c>
    </row>
    <row r="135" s="14" customFormat="1">
      <c r="A135" s="14"/>
      <c r="B135" s="239"/>
      <c r="C135" s="240"/>
      <c r="D135" s="230" t="s">
        <v>272</v>
      </c>
      <c r="E135" s="241" t="s">
        <v>19</v>
      </c>
      <c r="F135" s="242" t="s">
        <v>326</v>
      </c>
      <c r="G135" s="240"/>
      <c r="H135" s="243">
        <v>6.024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272</v>
      </c>
      <c r="AU135" s="249" t="s">
        <v>79</v>
      </c>
      <c r="AV135" s="14" t="s">
        <v>79</v>
      </c>
      <c r="AW135" s="14" t="s">
        <v>274</v>
      </c>
      <c r="AX135" s="14" t="s">
        <v>69</v>
      </c>
      <c r="AY135" s="249" t="s">
        <v>116</v>
      </c>
    </row>
    <row r="136" s="14" customFormat="1">
      <c r="A136" s="14"/>
      <c r="B136" s="239"/>
      <c r="C136" s="240"/>
      <c r="D136" s="230" t="s">
        <v>272</v>
      </c>
      <c r="E136" s="241" t="s">
        <v>19</v>
      </c>
      <c r="F136" s="242" t="s">
        <v>327</v>
      </c>
      <c r="G136" s="240"/>
      <c r="H136" s="243">
        <v>5.6740000000000004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9" t="s">
        <v>272</v>
      </c>
      <c r="AU136" s="249" t="s">
        <v>79</v>
      </c>
      <c r="AV136" s="14" t="s">
        <v>79</v>
      </c>
      <c r="AW136" s="14" t="s">
        <v>274</v>
      </c>
      <c r="AX136" s="14" t="s">
        <v>69</v>
      </c>
      <c r="AY136" s="249" t="s">
        <v>116</v>
      </c>
    </row>
    <row r="137" s="14" customFormat="1">
      <c r="A137" s="14"/>
      <c r="B137" s="239"/>
      <c r="C137" s="240"/>
      <c r="D137" s="230" t="s">
        <v>272</v>
      </c>
      <c r="E137" s="241" t="s">
        <v>19</v>
      </c>
      <c r="F137" s="242" t="s">
        <v>328</v>
      </c>
      <c r="G137" s="240"/>
      <c r="H137" s="243">
        <v>6.8280000000000012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9" t="s">
        <v>272</v>
      </c>
      <c r="AU137" s="249" t="s">
        <v>79</v>
      </c>
      <c r="AV137" s="14" t="s">
        <v>79</v>
      </c>
      <c r="AW137" s="14" t="s">
        <v>274</v>
      </c>
      <c r="AX137" s="14" t="s">
        <v>69</v>
      </c>
      <c r="AY137" s="249" t="s">
        <v>116</v>
      </c>
    </row>
    <row r="138" s="16" customFormat="1">
      <c r="A138" s="16"/>
      <c r="B138" s="261"/>
      <c r="C138" s="262"/>
      <c r="D138" s="230" t="s">
        <v>272</v>
      </c>
      <c r="E138" s="263" t="s">
        <v>19</v>
      </c>
      <c r="F138" s="264" t="s">
        <v>329</v>
      </c>
      <c r="G138" s="262"/>
      <c r="H138" s="265">
        <v>49.695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71" t="s">
        <v>272</v>
      </c>
      <c r="AU138" s="271" t="s">
        <v>79</v>
      </c>
      <c r="AV138" s="16" t="s">
        <v>279</v>
      </c>
      <c r="AW138" s="16" t="s">
        <v>274</v>
      </c>
      <c r="AX138" s="16" t="s">
        <v>69</v>
      </c>
      <c r="AY138" s="271" t="s">
        <v>116</v>
      </c>
    </row>
    <row r="139" s="13" customFormat="1">
      <c r="A139" s="13"/>
      <c r="B139" s="228"/>
      <c r="C139" s="229"/>
      <c r="D139" s="230" t="s">
        <v>272</v>
      </c>
      <c r="E139" s="231" t="s">
        <v>19</v>
      </c>
      <c r="F139" s="232" t="s">
        <v>330</v>
      </c>
      <c r="G139" s="229"/>
      <c r="H139" s="231" t="s">
        <v>19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272</v>
      </c>
      <c r="AU139" s="238" t="s">
        <v>79</v>
      </c>
      <c r="AV139" s="13" t="s">
        <v>74</v>
      </c>
      <c r="AW139" s="13" t="s">
        <v>274</v>
      </c>
      <c r="AX139" s="13" t="s">
        <v>69</v>
      </c>
      <c r="AY139" s="238" t="s">
        <v>116</v>
      </c>
    </row>
    <row r="140" s="14" customFormat="1">
      <c r="A140" s="14"/>
      <c r="B140" s="239"/>
      <c r="C140" s="240"/>
      <c r="D140" s="230" t="s">
        <v>272</v>
      </c>
      <c r="E140" s="241" t="s">
        <v>19</v>
      </c>
      <c r="F140" s="242" t="s">
        <v>331</v>
      </c>
      <c r="G140" s="240"/>
      <c r="H140" s="243">
        <v>4.1280000000000001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272</v>
      </c>
      <c r="AU140" s="249" t="s">
        <v>79</v>
      </c>
      <c r="AV140" s="14" t="s">
        <v>79</v>
      </c>
      <c r="AW140" s="14" t="s">
        <v>274</v>
      </c>
      <c r="AX140" s="14" t="s">
        <v>69</v>
      </c>
      <c r="AY140" s="249" t="s">
        <v>116</v>
      </c>
    </row>
    <row r="141" s="14" customFormat="1">
      <c r="A141" s="14"/>
      <c r="B141" s="239"/>
      <c r="C141" s="240"/>
      <c r="D141" s="230" t="s">
        <v>272</v>
      </c>
      <c r="E141" s="241" t="s">
        <v>19</v>
      </c>
      <c r="F141" s="242" t="s">
        <v>332</v>
      </c>
      <c r="G141" s="240"/>
      <c r="H141" s="243">
        <v>7.7400000000000002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9" t="s">
        <v>272</v>
      </c>
      <c r="AU141" s="249" t="s">
        <v>79</v>
      </c>
      <c r="AV141" s="14" t="s">
        <v>79</v>
      </c>
      <c r="AW141" s="14" t="s">
        <v>274</v>
      </c>
      <c r="AX141" s="14" t="s">
        <v>69</v>
      </c>
      <c r="AY141" s="249" t="s">
        <v>116</v>
      </c>
    </row>
    <row r="142" s="16" customFormat="1">
      <c r="A142" s="16"/>
      <c r="B142" s="261"/>
      <c r="C142" s="262"/>
      <c r="D142" s="230" t="s">
        <v>272</v>
      </c>
      <c r="E142" s="263" t="s">
        <v>19</v>
      </c>
      <c r="F142" s="264" t="s">
        <v>329</v>
      </c>
      <c r="G142" s="262"/>
      <c r="H142" s="265">
        <v>11.868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71" t="s">
        <v>272</v>
      </c>
      <c r="AU142" s="271" t="s">
        <v>79</v>
      </c>
      <c r="AV142" s="16" t="s">
        <v>279</v>
      </c>
      <c r="AW142" s="16" t="s">
        <v>274</v>
      </c>
      <c r="AX142" s="16" t="s">
        <v>69</v>
      </c>
      <c r="AY142" s="271" t="s">
        <v>116</v>
      </c>
    </row>
    <row r="143" s="13" customFormat="1">
      <c r="A143" s="13"/>
      <c r="B143" s="228"/>
      <c r="C143" s="229"/>
      <c r="D143" s="230" t="s">
        <v>272</v>
      </c>
      <c r="E143" s="231" t="s">
        <v>19</v>
      </c>
      <c r="F143" s="232" t="s">
        <v>333</v>
      </c>
      <c r="G143" s="229"/>
      <c r="H143" s="231" t="s">
        <v>19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272</v>
      </c>
      <c r="AU143" s="238" t="s">
        <v>79</v>
      </c>
      <c r="AV143" s="13" t="s">
        <v>74</v>
      </c>
      <c r="AW143" s="13" t="s">
        <v>274</v>
      </c>
      <c r="AX143" s="13" t="s">
        <v>69</v>
      </c>
      <c r="AY143" s="238" t="s">
        <v>116</v>
      </c>
    </row>
    <row r="144" s="13" customFormat="1">
      <c r="A144" s="13"/>
      <c r="B144" s="228"/>
      <c r="C144" s="229"/>
      <c r="D144" s="230" t="s">
        <v>272</v>
      </c>
      <c r="E144" s="231" t="s">
        <v>19</v>
      </c>
      <c r="F144" s="232" t="s">
        <v>334</v>
      </c>
      <c r="G144" s="229"/>
      <c r="H144" s="231" t="s">
        <v>19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272</v>
      </c>
      <c r="AU144" s="238" t="s">
        <v>79</v>
      </c>
      <c r="AV144" s="13" t="s">
        <v>74</v>
      </c>
      <c r="AW144" s="13" t="s">
        <v>274</v>
      </c>
      <c r="AX144" s="13" t="s">
        <v>69</v>
      </c>
      <c r="AY144" s="238" t="s">
        <v>116</v>
      </c>
    </row>
    <row r="145" s="14" customFormat="1">
      <c r="A145" s="14"/>
      <c r="B145" s="239"/>
      <c r="C145" s="240"/>
      <c r="D145" s="230" t="s">
        <v>272</v>
      </c>
      <c r="E145" s="241" t="s">
        <v>19</v>
      </c>
      <c r="F145" s="242" t="s">
        <v>335</v>
      </c>
      <c r="G145" s="240"/>
      <c r="H145" s="243">
        <v>4.7249999999999996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272</v>
      </c>
      <c r="AU145" s="249" t="s">
        <v>79</v>
      </c>
      <c r="AV145" s="14" t="s">
        <v>79</v>
      </c>
      <c r="AW145" s="14" t="s">
        <v>274</v>
      </c>
      <c r="AX145" s="14" t="s">
        <v>69</v>
      </c>
      <c r="AY145" s="249" t="s">
        <v>116</v>
      </c>
    </row>
    <row r="146" s="16" customFormat="1">
      <c r="A146" s="16"/>
      <c r="B146" s="261"/>
      <c r="C146" s="262"/>
      <c r="D146" s="230" t="s">
        <v>272</v>
      </c>
      <c r="E146" s="263" t="s">
        <v>19</v>
      </c>
      <c r="F146" s="264" t="s">
        <v>329</v>
      </c>
      <c r="G146" s="262"/>
      <c r="H146" s="265">
        <v>4.7249999999999996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71" t="s">
        <v>272</v>
      </c>
      <c r="AU146" s="271" t="s">
        <v>79</v>
      </c>
      <c r="AV146" s="16" t="s">
        <v>279</v>
      </c>
      <c r="AW146" s="16" t="s">
        <v>274</v>
      </c>
      <c r="AX146" s="16" t="s">
        <v>69</v>
      </c>
      <c r="AY146" s="271" t="s">
        <v>116</v>
      </c>
    </row>
    <row r="147" s="13" customFormat="1">
      <c r="A147" s="13"/>
      <c r="B147" s="228"/>
      <c r="C147" s="229"/>
      <c r="D147" s="230" t="s">
        <v>272</v>
      </c>
      <c r="E147" s="231" t="s">
        <v>19</v>
      </c>
      <c r="F147" s="232" t="s">
        <v>336</v>
      </c>
      <c r="G147" s="229"/>
      <c r="H147" s="231" t="s">
        <v>19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272</v>
      </c>
      <c r="AU147" s="238" t="s">
        <v>79</v>
      </c>
      <c r="AV147" s="13" t="s">
        <v>74</v>
      </c>
      <c r="AW147" s="13" t="s">
        <v>274</v>
      </c>
      <c r="AX147" s="13" t="s">
        <v>69</v>
      </c>
      <c r="AY147" s="238" t="s">
        <v>116</v>
      </c>
    </row>
    <row r="148" s="14" customFormat="1">
      <c r="A148" s="14"/>
      <c r="B148" s="239"/>
      <c r="C148" s="240"/>
      <c r="D148" s="230" t="s">
        <v>272</v>
      </c>
      <c r="E148" s="241" t="s">
        <v>19</v>
      </c>
      <c r="F148" s="242" t="s">
        <v>337</v>
      </c>
      <c r="G148" s="240"/>
      <c r="H148" s="243">
        <v>9.9449999999999985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272</v>
      </c>
      <c r="AU148" s="249" t="s">
        <v>79</v>
      </c>
      <c r="AV148" s="14" t="s">
        <v>79</v>
      </c>
      <c r="AW148" s="14" t="s">
        <v>274</v>
      </c>
      <c r="AX148" s="14" t="s">
        <v>69</v>
      </c>
      <c r="AY148" s="249" t="s">
        <v>116</v>
      </c>
    </row>
    <row r="149" s="14" customFormat="1">
      <c r="A149" s="14"/>
      <c r="B149" s="239"/>
      <c r="C149" s="240"/>
      <c r="D149" s="230" t="s">
        <v>272</v>
      </c>
      <c r="E149" s="241" t="s">
        <v>19</v>
      </c>
      <c r="F149" s="242" t="s">
        <v>338</v>
      </c>
      <c r="G149" s="240"/>
      <c r="H149" s="243">
        <v>1.6574999999999998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9" t="s">
        <v>272</v>
      </c>
      <c r="AU149" s="249" t="s">
        <v>79</v>
      </c>
      <c r="AV149" s="14" t="s">
        <v>79</v>
      </c>
      <c r="AW149" s="14" t="s">
        <v>274</v>
      </c>
      <c r="AX149" s="14" t="s">
        <v>69</v>
      </c>
      <c r="AY149" s="249" t="s">
        <v>116</v>
      </c>
    </row>
    <row r="150" s="14" customFormat="1">
      <c r="A150" s="14"/>
      <c r="B150" s="239"/>
      <c r="C150" s="240"/>
      <c r="D150" s="230" t="s">
        <v>272</v>
      </c>
      <c r="E150" s="241" t="s">
        <v>19</v>
      </c>
      <c r="F150" s="242" t="s">
        <v>339</v>
      </c>
      <c r="G150" s="240"/>
      <c r="H150" s="243">
        <v>3.1875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272</v>
      </c>
      <c r="AU150" s="249" t="s">
        <v>79</v>
      </c>
      <c r="AV150" s="14" t="s">
        <v>79</v>
      </c>
      <c r="AW150" s="14" t="s">
        <v>274</v>
      </c>
      <c r="AX150" s="14" t="s">
        <v>69</v>
      </c>
      <c r="AY150" s="249" t="s">
        <v>116</v>
      </c>
    </row>
    <row r="151" s="14" customFormat="1">
      <c r="A151" s="14"/>
      <c r="B151" s="239"/>
      <c r="C151" s="240"/>
      <c r="D151" s="230" t="s">
        <v>272</v>
      </c>
      <c r="E151" s="241" t="s">
        <v>19</v>
      </c>
      <c r="F151" s="242" t="s">
        <v>340</v>
      </c>
      <c r="G151" s="240"/>
      <c r="H151" s="243">
        <v>3.0599999999999996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272</v>
      </c>
      <c r="AU151" s="249" t="s">
        <v>79</v>
      </c>
      <c r="AV151" s="14" t="s">
        <v>79</v>
      </c>
      <c r="AW151" s="14" t="s">
        <v>274</v>
      </c>
      <c r="AX151" s="14" t="s">
        <v>69</v>
      </c>
      <c r="AY151" s="249" t="s">
        <v>116</v>
      </c>
    </row>
    <row r="152" s="14" customFormat="1">
      <c r="A152" s="14"/>
      <c r="B152" s="239"/>
      <c r="C152" s="240"/>
      <c r="D152" s="230" t="s">
        <v>272</v>
      </c>
      <c r="E152" s="241" t="s">
        <v>19</v>
      </c>
      <c r="F152" s="242" t="s">
        <v>341</v>
      </c>
      <c r="G152" s="240"/>
      <c r="H152" s="243">
        <v>2.8049999999999997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272</v>
      </c>
      <c r="AU152" s="249" t="s">
        <v>79</v>
      </c>
      <c r="AV152" s="14" t="s">
        <v>79</v>
      </c>
      <c r="AW152" s="14" t="s">
        <v>274</v>
      </c>
      <c r="AX152" s="14" t="s">
        <v>69</v>
      </c>
      <c r="AY152" s="249" t="s">
        <v>116</v>
      </c>
    </row>
    <row r="153" s="14" customFormat="1">
      <c r="A153" s="14"/>
      <c r="B153" s="239"/>
      <c r="C153" s="240"/>
      <c r="D153" s="230" t="s">
        <v>272</v>
      </c>
      <c r="E153" s="241" t="s">
        <v>19</v>
      </c>
      <c r="F153" s="242" t="s">
        <v>342</v>
      </c>
      <c r="G153" s="240"/>
      <c r="H153" s="243">
        <v>4.0800000000000001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272</v>
      </c>
      <c r="AU153" s="249" t="s">
        <v>79</v>
      </c>
      <c r="AV153" s="14" t="s">
        <v>79</v>
      </c>
      <c r="AW153" s="14" t="s">
        <v>274</v>
      </c>
      <c r="AX153" s="14" t="s">
        <v>69</v>
      </c>
      <c r="AY153" s="249" t="s">
        <v>116</v>
      </c>
    </row>
    <row r="154" s="14" customFormat="1">
      <c r="A154" s="14"/>
      <c r="B154" s="239"/>
      <c r="C154" s="240"/>
      <c r="D154" s="230" t="s">
        <v>272</v>
      </c>
      <c r="E154" s="241" t="s">
        <v>19</v>
      </c>
      <c r="F154" s="242" t="s">
        <v>343</v>
      </c>
      <c r="G154" s="240"/>
      <c r="H154" s="243">
        <v>13.514999999999999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272</v>
      </c>
      <c r="AU154" s="249" t="s">
        <v>79</v>
      </c>
      <c r="AV154" s="14" t="s">
        <v>79</v>
      </c>
      <c r="AW154" s="14" t="s">
        <v>274</v>
      </c>
      <c r="AX154" s="14" t="s">
        <v>69</v>
      </c>
      <c r="AY154" s="249" t="s">
        <v>116</v>
      </c>
    </row>
    <row r="155" s="14" customFormat="1">
      <c r="A155" s="14"/>
      <c r="B155" s="239"/>
      <c r="C155" s="240"/>
      <c r="D155" s="230" t="s">
        <v>272</v>
      </c>
      <c r="E155" s="241" t="s">
        <v>19</v>
      </c>
      <c r="F155" s="242" t="s">
        <v>344</v>
      </c>
      <c r="G155" s="240"/>
      <c r="H155" s="243">
        <v>3.0599999999999996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272</v>
      </c>
      <c r="AU155" s="249" t="s">
        <v>79</v>
      </c>
      <c r="AV155" s="14" t="s">
        <v>79</v>
      </c>
      <c r="AW155" s="14" t="s">
        <v>274</v>
      </c>
      <c r="AX155" s="14" t="s">
        <v>69</v>
      </c>
      <c r="AY155" s="249" t="s">
        <v>116</v>
      </c>
    </row>
    <row r="156" s="16" customFormat="1">
      <c r="A156" s="16"/>
      <c r="B156" s="261"/>
      <c r="C156" s="262"/>
      <c r="D156" s="230" t="s">
        <v>272</v>
      </c>
      <c r="E156" s="263" t="s">
        <v>19</v>
      </c>
      <c r="F156" s="264" t="s">
        <v>329</v>
      </c>
      <c r="G156" s="262"/>
      <c r="H156" s="265">
        <v>41.310000000000002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71" t="s">
        <v>272</v>
      </c>
      <c r="AU156" s="271" t="s">
        <v>79</v>
      </c>
      <c r="AV156" s="16" t="s">
        <v>279</v>
      </c>
      <c r="AW156" s="16" t="s">
        <v>274</v>
      </c>
      <c r="AX156" s="16" t="s">
        <v>69</v>
      </c>
      <c r="AY156" s="271" t="s">
        <v>116</v>
      </c>
    </row>
    <row r="157" s="14" customFormat="1">
      <c r="A157" s="14"/>
      <c r="B157" s="239"/>
      <c r="C157" s="240"/>
      <c r="D157" s="230" t="s">
        <v>272</v>
      </c>
      <c r="E157" s="241" t="s">
        <v>19</v>
      </c>
      <c r="F157" s="242" t="s">
        <v>345</v>
      </c>
      <c r="G157" s="240"/>
      <c r="H157" s="243">
        <v>0.7649999999999999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9" t="s">
        <v>272</v>
      </c>
      <c r="AU157" s="249" t="s">
        <v>79</v>
      </c>
      <c r="AV157" s="14" t="s">
        <v>79</v>
      </c>
      <c r="AW157" s="14" t="s">
        <v>274</v>
      </c>
      <c r="AX157" s="14" t="s">
        <v>69</v>
      </c>
      <c r="AY157" s="249" t="s">
        <v>116</v>
      </c>
    </row>
    <row r="158" s="14" customFormat="1">
      <c r="A158" s="14"/>
      <c r="B158" s="239"/>
      <c r="C158" s="240"/>
      <c r="D158" s="230" t="s">
        <v>272</v>
      </c>
      <c r="E158" s="241" t="s">
        <v>19</v>
      </c>
      <c r="F158" s="242" t="s">
        <v>346</v>
      </c>
      <c r="G158" s="240"/>
      <c r="H158" s="243">
        <v>8.6699999999999999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272</v>
      </c>
      <c r="AU158" s="249" t="s">
        <v>79</v>
      </c>
      <c r="AV158" s="14" t="s">
        <v>79</v>
      </c>
      <c r="AW158" s="14" t="s">
        <v>274</v>
      </c>
      <c r="AX158" s="14" t="s">
        <v>69</v>
      </c>
      <c r="AY158" s="249" t="s">
        <v>116</v>
      </c>
    </row>
    <row r="159" s="14" customFormat="1">
      <c r="A159" s="14"/>
      <c r="B159" s="239"/>
      <c r="C159" s="240"/>
      <c r="D159" s="230" t="s">
        <v>272</v>
      </c>
      <c r="E159" s="241" t="s">
        <v>19</v>
      </c>
      <c r="F159" s="242" t="s">
        <v>347</v>
      </c>
      <c r="G159" s="240"/>
      <c r="H159" s="243">
        <v>3.0599999999999996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9" t="s">
        <v>272</v>
      </c>
      <c r="AU159" s="249" t="s">
        <v>79</v>
      </c>
      <c r="AV159" s="14" t="s">
        <v>79</v>
      </c>
      <c r="AW159" s="14" t="s">
        <v>274</v>
      </c>
      <c r="AX159" s="14" t="s">
        <v>69</v>
      </c>
      <c r="AY159" s="249" t="s">
        <v>116</v>
      </c>
    </row>
    <row r="160" s="14" customFormat="1">
      <c r="A160" s="14"/>
      <c r="B160" s="239"/>
      <c r="C160" s="240"/>
      <c r="D160" s="230" t="s">
        <v>272</v>
      </c>
      <c r="E160" s="241" t="s">
        <v>19</v>
      </c>
      <c r="F160" s="242" t="s">
        <v>348</v>
      </c>
      <c r="G160" s="240"/>
      <c r="H160" s="243">
        <v>2.6774999999999998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272</v>
      </c>
      <c r="AU160" s="249" t="s">
        <v>79</v>
      </c>
      <c r="AV160" s="14" t="s">
        <v>79</v>
      </c>
      <c r="AW160" s="14" t="s">
        <v>274</v>
      </c>
      <c r="AX160" s="14" t="s">
        <v>69</v>
      </c>
      <c r="AY160" s="249" t="s">
        <v>116</v>
      </c>
    </row>
    <row r="161" s="16" customFormat="1">
      <c r="A161" s="16"/>
      <c r="B161" s="261"/>
      <c r="C161" s="262"/>
      <c r="D161" s="230" t="s">
        <v>272</v>
      </c>
      <c r="E161" s="263" t="s">
        <v>19</v>
      </c>
      <c r="F161" s="264" t="s">
        <v>329</v>
      </c>
      <c r="G161" s="262"/>
      <c r="H161" s="265">
        <v>15.172500000000001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71" t="s">
        <v>272</v>
      </c>
      <c r="AU161" s="271" t="s">
        <v>79</v>
      </c>
      <c r="AV161" s="16" t="s">
        <v>279</v>
      </c>
      <c r="AW161" s="16" t="s">
        <v>274</v>
      </c>
      <c r="AX161" s="16" t="s">
        <v>69</v>
      </c>
      <c r="AY161" s="271" t="s">
        <v>116</v>
      </c>
    </row>
    <row r="162" s="14" customFormat="1">
      <c r="A162" s="14"/>
      <c r="B162" s="239"/>
      <c r="C162" s="240"/>
      <c r="D162" s="230" t="s">
        <v>272</v>
      </c>
      <c r="E162" s="241" t="s">
        <v>19</v>
      </c>
      <c r="F162" s="242" t="s">
        <v>349</v>
      </c>
      <c r="G162" s="240"/>
      <c r="H162" s="243">
        <v>3.0599999999999996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9" t="s">
        <v>272</v>
      </c>
      <c r="AU162" s="249" t="s">
        <v>79</v>
      </c>
      <c r="AV162" s="14" t="s">
        <v>79</v>
      </c>
      <c r="AW162" s="14" t="s">
        <v>274</v>
      </c>
      <c r="AX162" s="14" t="s">
        <v>69</v>
      </c>
      <c r="AY162" s="249" t="s">
        <v>116</v>
      </c>
    </row>
    <row r="163" s="16" customFormat="1">
      <c r="A163" s="16"/>
      <c r="B163" s="261"/>
      <c r="C163" s="262"/>
      <c r="D163" s="230" t="s">
        <v>272</v>
      </c>
      <c r="E163" s="263" t="s">
        <v>19</v>
      </c>
      <c r="F163" s="264" t="s">
        <v>329</v>
      </c>
      <c r="G163" s="262"/>
      <c r="H163" s="265">
        <v>3.0599999999999996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71" t="s">
        <v>272</v>
      </c>
      <c r="AU163" s="271" t="s">
        <v>79</v>
      </c>
      <c r="AV163" s="16" t="s">
        <v>279</v>
      </c>
      <c r="AW163" s="16" t="s">
        <v>274</v>
      </c>
      <c r="AX163" s="16" t="s">
        <v>69</v>
      </c>
      <c r="AY163" s="271" t="s">
        <v>116</v>
      </c>
    </row>
    <row r="164" s="14" customFormat="1">
      <c r="A164" s="14"/>
      <c r="B164" s="239"/>
      <c r="C164" s="240"/>
      <c r="D164" s="230" t="s">
        <v>272</v>
      </c>
      <c r="E164" s="241" t="s">
        <v>19</v>
      </c>
      <c r="F164" s="242" t="s">
        <v>350</v>
      </c>
      <c r="G164" s="240"/>
      <c r="H164" s="243">
        <v>8.4149999999999991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272</v>
      </c>
      <c r="AU164" s="249" t="s">
        <v>79</v>
      </c>
      <c r="AV164" s="14" t="s">
        <v>79</v>
      </c>
      <c r="AW164" s="14" t="s">
        <v>274</v>
      </c>
      <c r="AX164" s="14" t="s">
        <v>69</v>
      </c>
      <c r="AY164" s="249" t="s">
        <v>116</v>
      </c>
    </row>
    <row r="165" s="14" customFormat="1">
      <c r="A165" s="14"/>
      <c r="B165" s="239"/>
      <c r="C165" s="240"/>
      <c r="D165" s="230" t="s">
        <v>272</v>
      </c>
      <c r="E165" s="241" t="s">
        <v>19</v>
      </c>
      <c r="F165" s="242" t="s">
        <v>351</v>
      </c>
      <c r="G165" s="240"/>
      <c r="H165" s="243">
        <v>8.8230000000000004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9" t="s">
        <v>272</v>
      </c>
      <c r="AU165" s="249" t="s">
        <v>79</v>
      </c>
      <c r="AV165" s="14" t="s">
        <v>79</v>
      </c>
      <c r="AW165" s="14" t="s">
        <v>274</v>
      </c>
      <c r="AX165" s="14" t="s">
        <v>69</v>
      </c>
      <c r="AY165" s="249" t="s">
        <v>116</v>
      </c>
    </row>
    <row r="166" s="14" customFormat="1">
      <c r="A166" s="14"/>
      <c r="B166" s="239"/>
      <c r="C166" s="240"/>
      <c r="D166" s="230" t="s">
        <v>272</v>
      </c>
      <c r="E166" s="241" t="s">
        <v>19</v>
      </c>
      <c r="F166" s="242" t="s">
        <v>352</v>
      </c>
      <c r="G166" s="240"/>
      <c r="H166" s="243">
        <v>10.199999999999999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272</v>
      </c>
      <c r="AU166" s="249" t="s">
        <v>79</v>
      </c>
      <c r="AV166" s="14" t="s">
        <v>79</v>
      </c>
      <c r="AW166" s="14" t="s">
        <v>274</v>
      </c>
      <c r="AX166" s="14" t="s">
        <v>69</v>
      </c>
      <c r="AY166" s="249" t="s">
        <v>116</v>
      </c>
    </row>
    <row r="167" s="14" customFormat="1">
      <c r="A167" s="14"/>
      <c r="B167" s="239"/>
      <c r="C167" s="240"/>
      <c r="D167" s="230" t="s">
        <v>272</v>
      </c>
      <c r="E167" s="241" t="s">
        <v>19</v>
      </c>
      <c r="F167" s="242" t="s">
        <v>353</v>
      </c>
      <c r="G167" s="240"/>
      <c r="H167" s="243">
        <v>3.5699999999999998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272</v>
      </c>
      <c r="AU167" s="249" t="s">
        <v>79</v>
      </c>
      <c r="AV167" s="14" t="s">
        <v>79</v>
      </c>
      <c r="AW167" s="14" t="s">
        <v>274</v>
      </c>
      <c r="AX167" s="14" t="s">
        <v>69</v>
      </c>
      <c r="AY167" s="249" t="s">
        <v>116</v>
      </c>
    </row>
    <row r="168" s="16" customFormat="1">
      <c r="A168" s="16"/>
      <c r="B168" s="261"/>
      <c r="C168" s="262"/>
      <c r="D168" s="230" t="s">
        <v>272</v>
      </c>
      <c r="E168" s="263" t="s">
        <v>19</v>
      </c>
      <c r="F168" s="264" t="s">
        <v>329</v>
      </c>
      <c r="G168" s="262"/>
      <c r="H168" s="265">
        <v>31.007999999999999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1" t="s">
        <v>272</v>
      </c>
      <c r="AU168" s="271" t="s">
        <v>79</v>
      </c>
      <c r="AV168" s="16" t="s">
        <v>279</v>
      </c>
      <c r="AW168" s="16" t="s">
        <v>274</v>
      </c>
      <c r="AX168" s="16" t="s">
        <v>69</v>
      </c>
      <c r="AY168" s="271" t="s">
        <v>116</v>
      </c>
    </row>
    <row r="169" s="14" customFormat="1">
      <c r="A169" s="14"/>
      <c r="B169" s="239"/>
      <c r="C169" s="240"/>
      <c r="D169" s="230" t="s">
        <v>272</v>
      </c>
      <c r="E169" s="241" t="s">
        <v>19</v>
      </c>
      <c r="F169" s="242" t="s">
        <v>354</v>
      </c>
      <c r="G169" s="240"/>
      <c r="H169" s="243">
        <v>2.8614999999999999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9" t="s">
        <v>272</v>
      </c>
      <c r="AU169" s="249" t="s">
        <v>79</v>
      </c>
      <c r="AV169" s="14" t="s">
        <v>79</v>
      </c>
      <c r="AW169" s="14" t="s">
        <v>274</v>
      </c>
      <c r="AX169" s="14" t="s">
        <v>69</v>
      </c>
      <c r="AY169" s="249" t="s">
        <v>116</v>
      </c>
    </row>
    <row r="170" s="14" customFormat="1">
      <c r="A170" s="14"/>
      <c r="B170" s="239"/>
      <c r="C170" s="240"/>
      <c r="D170" s="230" t="s">
        <v>272</v>
      </c>
      <c r="E170" s="241" t="s">
        <v>19</v>
      </c>
      <c r="F170" s="242" t="s">
        <v>355</v>
      </c>
      <c r="G170" s="240"/>
      <c r="H170" s="243">
        <v>0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272</v>
      </c>
      <c r="AU170" s="249" t="s">
        <v>79</v>
      </c>
      <c r="AV170" s="14" t="s">
        <v>79</v>
      </c>
      <c r="AW170" s="14" t="s">
        <v>274</v>
      </c>
      <c r="AX170" s="14" t="s">
        <v>69</v>
      </c>
      <c r="AY170" s="249" t="s">
        <v>116</v>
      </c>
    </row>
    <row r="171" s="16" customFormat="1">
      <c r="A171" s="16"/>
      <c r="B171" s="261"/>
      <c r="C171" s="262"/>
      <c r="D171" s="230" t="s">
        <v>272</v>
      </c>
      <c r="E171" s="263" t="s">
        <v>19</v>
      </c>
      <c r="F171" s="264" t="s">
        <v>329</v>
      </c>
      <c r="G171" s="262"/>
      <c r="H171" s="265">
        <v>2.8614999999999999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71" t="s">
        <v>272</v>
      </c>
      <c r="AU171" s="271" t="s">
        <v>79</v>
      </c>
      <c r="AV171" s="16" t="s">
        <v>279</v>
      </c>
      <c r="AW171" s="16" t="s">
        <v>274</v>
      </c>
      <c r="AX171" s="16" t="s">
        <v>69</v>
      </c>
      <c r="AY171" s="271" t="s">
        <v>116</v>
      </c>
    </row>
    <row r="172" s="15" customFormat="1">
      <c r="A172" s="15"/>
      <c r="B172" s="250"/>
      <c r="C172" s="251"/>
      <c r="D172" s="230" t="s">
        <v>272</v>
      </c>
      <c r="E172" s="252" t="s">
        <v>19</v>
      </c>
      <c r="F172" s="253" t="s">
        <v>278</v>
      </c>
      <c r="G172" s="251"/>
      <c r="H172" s="254">
        <v>159.69999999999999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0" t="s">
        <v>272</v>
      </c>
      <c r="AU172" s="260" t="s">
        <v>79</v>
      </c>
      <c r="AV172" s="15" t="s">
        <v>137</v>
      </c>
      <c r="AW172" s="15" t="s">
        <v>274</v>
      </c>
      <c r="AX172" s="15" t="s">
        <v>74</v>
      </c>
      <c r="AY172" s="260" t="s">
        <v>116</v>
      </c>
    </row>
    <row r="173" s="15" customFormat="1">
      <c r="A173" s="15"/>
      <c r="B173" s="250"/>
      <c r="C173" s="251"/>
      <c r="D173" s="230" t="s">
        <v>272</v>
      </c>
      <c r="E173" s="252" t="s">
        <v>19</v>
      </c>
      <c r="F173" s="253" t="s">
        <v>278</v>
      </c>
      <c r="G173" s="251"/>
      <c r="H173" s="254">
        <v>0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0" t="s">
        <v>272</v>
      </c>
      <c r="AU173" s="260" t="s">
        <v>79</v>
      </c>
      <c r="AV173" s="15" t="s">
        <v>137</v>
      </c>
      <c r="AW173" s="15" t="s">
        <v>274</v>
      </c>
      <c r="AX173" s="15" t="s">
        <v>69</v>
      </c>
      <c r="AY173" s="260" t="s">
        <v>116</v>
      </c>
    </row>
    <row r="174" s="2" customFormat="1" ht="37.8" customHeight="1">
      <c r="A174" s="41"/>
      <c r="B174" s="42"/>
      <c r="C174" s="204" t="s">
        <v>159</v>
      </c>
      <c r="D174" s="204" t="s">
        <v>119</v>
      </c>
      <c r="E174" s="205" t="s">
        <v>356</v>
      </c>
      <c r="F174" s="206" t="s">
        <v>357</v>
      </c>
      <c r="G174" s="207" t="s">
        <v>318</v>
      </c>
      <c r="H174" s="208">
        <v>135</v>
      </c>
      <c r="I174" s="209"/>
      <c r="J174" s="210">
        <f>ROUND(I174*H174,2)</f>
        <v>0</v>
      </c>
      <c r="K174" s="206" t="s">
        <v>123</v>
      </c>
      <c r="L174" s="47"/>
      <c r="M174" s="211" t="s">
        <v>19</v>
      </c>
      <c r="N174" s="212" t="s">
        <v>40</v>
      </c>
      <c r="O174" s="87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5" t="s">
        <v>137</v>
      </c>
      <c r="AT174" s="215" t="s">
        <v>119</v>
      </c>
      <c r="AU174" s="215" t="s">
        <v>79</v>
      </c>
      <c r="AY174" s="20" t="s">
        <v>116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20" t="s">
        <v>74</v>
      </c>
      <c r="BK174" s="216">
        <f>ROUND(I174*H174,2)</f>
        <v>0</v>
      </c>
      <c r="BL174" s="20" t="s">
        <v>137</v>
      </c>
      <c r="BM174" s="215" t="s">
        <v>358</v>
      </c>
    </row>
    <row r="175" s="2" customFormat="1">
      <c r="A175" s="41"/>
      <c r="B175" s="42"/>
      <c r="C175" s="43"/>
      <c r="D175" s="217" t="s">
        <v>126</v>
      </c>
      <c r="E175" s="43"/>
      <c r="F175" s="218" t="s">
        <v>359</v>
      </c>
      <c r="G175" s="43"/>
      <c r="H175" s="43"/>
      <c r="I175" s="219"/>
      <c r="J175" s="43"/>
      <c r="K175" s="43"/>
      <c r="L175" s="47"/>
      <c r="M175" s="220"/>
      <c r="N175" s="221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126</v>
      </c>
      <c r="AU175" s="20" t="s">
        <v>79</v>
      </c>
    </row>
    <row r="176" s="2" customFormat="1" ht="33" customHeight="1">
      <c r="A176" s="41"/>
      <c r="B176" s="42"/>
      <c r="C176" s="204" t="s">
        <v>164</v>
      </c>
      <c r="D176" s="204" t="s">
        <v>119</v>
      </c>
      <c r="E176" s="205" t="s">
        <v>360</v>
      </c>
      <c r="F176" s="206" t="s">
        <v>361</v>
      </c>
      <c r="G176" s="207" t="s">
        <v>318</v>
      </c>
      <c r="H176" s="208">
        <v>225.59999999999999</v>
      </c>
      <c r="I176" s="209"/>
      <c r="J176" s="210">
        <f>ROUND(I176*H176,2)</f>
        <v>0</v>
      </c>
      <c r="K176" s="206" t="s">
        <v>19</v>
      </c>
      <c r="L176" s="47"/>
      <c r="M176" s="211" t="s">
        <v>19</v>
      </c>
      <c r="N176" s="212" t="s">
        <v>40</v>
      </c>
      <c r="O176" s="87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5" t="s">
        <v>137</v>
      </c>
      <c r="AT176" s="215" t="s">
        <v>119</v>
      </c>
      <c r="AU176" s="215" t="s">
        <v>79</v>
      </c>
      <c r="AY176" s="20" t="s">
        <v>116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20" t="s">
        <v>74</v>
      </c>
      <c r="BK176" s="216">
        <f>ROUND(I176*H176,2)</f>
        <v>0</v>
      </c>
      <c r="BL176" s="20" t="s">
        <v>137</v>
      </c>
      <c r="BM176" s="215" t="s">
        <v>362</v>
      </c>
    </row>
    <row r="177" s="14" customFormat="1">
      <c r="A177" s="14"/>
      <c r="B177" s="239"/>
      <c r="C177" s="240"/>
      <c r="D177" s="230" t="s">
        <v>272</v>
      </c>
      <c r="E177" s="241" t="s">
        <v>19</v>
      </c>
      <c r="F177" s="242" t="s">
        <v>363</v>
      </c>
      <c r="G177" s="240"/>
      <c r="H177" s="243">
        <v>73.920000000000002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272</v>
      </c>
      <c r="AU177" s="249" t="s">
        <v>79</v>
      </c>
      <c r="AV177" s="14" t="s">
        <v>79</v>
      </c>
      <c r="AW177" s="14" t="s">
        <v>274</v>
      </c>
      <c r="AX177" s="14" t="s">
        <v>69</v>
      </c>
      <c r="AY177" s="249" t="s">
        <v>116</v>
      </c>
    </row>
    <row r="178" s="14" customFormat="1">
      <c r="A178" s="14"/>
      <c r="B178" s="239"/>
      <c r="C178" s="240"/>
      <c r="D178" s="230" t="s">
        <v>272</v>
      </c>
      <c r="E178" s="241" t="s">
        <v>19</v>
      </c>
      <c r="F178" s="242" t="s">
        <v>364</v>
      </c>
      <c r="G178" s="240"/>
      <c r="H178" s="243">
        <v>36.960000000000001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9" t="s">
        <v>272</v>
      </c>
      <c r="AU178" s="249" t="s">
        <v>79</v>
      </c>
      <c r="AV178" s="14" t="s">
        <v>79</v>
      </c>
      <c r="AW178" s="14" t="s">
        <v>274</v>
      </c>
      <c r="AX178" s="14" t="s">
        <v>69</v>
      </c>
      <c r="AY178" s="249" t="s">
        <v>116</v>
      </c>
    </row>
    <row r="179" s="14" customFormat="1">
      <c r="A179" s="14"/>
      <c r="B179" s="239"/>
      <c r="C179" s="240"/>
      <c r="D179" s="230" t="s">
        <v>272</v>
      </c>
      <c r="E179" s="241" t="s">
        <v>19</v>
      </c>
      <c r="F179" s="242" t="s">
        <v>365</v>
      </c>
      <c r="G179" s="240"/>
      <c r="H179" s="243">
        <v>21.120000000000005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9" t="s">
        <v>272</v>
      </c>
      <c r="AU179" s="249" t="s">
        <v>79</v>
      </c>
      <c r="AV179" s="14" t="s">
        <v>79</v>
      </c>
      <c r="AW179" s="14" t="s">
        <v>274</v>
      </c>
      <c r="AX179" s="14" t="s">
        <v>69</v>
      </c>
      <c r="AY179" s="249" t="s">
        <v>116</v>
      </c>
    </row>
    <row r="180" s="16" customFormat="1">
      <c r="A180" s="16"/>
      <c r="B180" s="261"/>
      <c r="C180" s="262"/>
      <c r="D180" s="230" t="s">
        <v>272</v>
      </c>
      <c r="E180" s="263" t="s">
        <v>19</v>
      </c>
      <c r="F180" s="264" t="s">
        <v>329</v>
      </c>
      <c r="G180" s="262"/>
      <c r="H180" s="265">
        <v>132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71" t="s">
        <v>272</v>
      </c>
      <c r="AU180" s="271" t="s">
        <v>79</v>
      </c>
      <c r="AV180" s="16" t="s">
        <v>279</v>
      </c>
      <c r="AW180" s="16" t="s">
        <v>274</v>
      </c>
      <c r="AX180" s="16" t="s">
        <v>69</v>
      </c>
      <c r="AY180" s="271" t="s">
        <v>116</v>
      </c>
    </row>
    <row r="181" s="13" customFormat="1">
      <c r="A181" s="13"/>
      <c r="B181" s="228"/>
      <c r="C181" s="229"/>
      <c r="D181" s="230" t="s">
        <v>272</v>
      </c>
      <c r="E181" s="231" t="s">
        <v>19</v>
      </c>
      <c r="F181" s="232" t="s">
        <v>301</v>
      </c>
      <c r="G181" s="229"/>
      <c r="H181" s="231" t="s">
        <v>19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272</v>
      </c>
      <c r="AU181" s="238" t="s">
        <v>79</v>
      </c>
      <c r="AV181" s="13" t="s">
        <v>74</v>
      </c>
      <c r="AW181" s="13" t="s">
        <v>274</v>
      </c>
      <c r="AX181" s="13" t="s">
        <v>69</v>
      </c>
      <c r="AY181" s="238" t="s">
        <v>116</v>
      </c>
    </row>
    <row r="182" s="14" customFormat="1">
      <c r="A182" s="14"/>
      <c r="B182" s="239"/>
      <c r="C182" s="240"/>
      <c r="D182" s="230" t="s">
        <v>272</v>
      </c>
      <c r="E182" s="241" t="s">
        <v>19</v>
      </c>
      <c r="F182" s="242" t="s">
        <v>366</v>
      </c>
      <c r="G182" s="240"/>
      <c r="H182" s="243">
        <v>36.719999999999999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272</v>
      </c>
      <c r="AU182" s="249" t="s">
        <v>79</v>
      </c>
      <c r="AV182" s="14" t="s">
        <v>79</v>
      </c>
      <c r="AW182" s="14" t="s">
        <v>274</v>
      </c>
      <c r="AX182" s="14" t="s">
        <v>69</v>
      </c>
      <c r="AY182" s="249" t="s">
        <v>116</v>
      </c>
    </row>
    <row r="183" s="14" customFormat="1">
      <c r="A183" s="14"/>
      <c r="B183" s="239"/>
      <c r="C183" s="240"/>
      <c r="D183" s="230" t="s">
        <v>272</v>
      </c>
      <c r="E183" s="241" t="s">
        <v>19</v>
      </c>
      <c r="F183" s="242" t="s">
        <v>367</v>
      </c>
      <c r="G183" s="240"/>
      <c r="H183" s="243">
        <v>42.839999999999996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272</v>
      </c>
      <c r="AU183" s="249" t="s">
        <v>79</v>
      </c>
      <c r="AV183" s="14" t="s">
        <v>79</v>
      </c>
      <c r="AW183" s="14" t="s">
        <v>274</v>
      </c>
      <c r="AX183" s="14" t="s">
        <v>69</v>
      </c>
      <c r="AY183" s="249" t="s">
        <v>116</v>
      </c>
    </row>
    <row r="184" s="16" customFormat="1">
      <c r="A184" s="16"/>
      <c r="B184" s="261"/>
      <c r="C184" s="262"/>
      <c r="D184" s="230" t="s">
        <v>272</v>
      </c>
      <c r="E184" s="263" t="s">
        <v>19</v>
      </c>
      <c r="F184" s="264" t="s">
        <v>329</v>
      </c>
      <c r="G184" s="262"/>
      <c r="H184" s="265">
        <v>79.560000000000002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71" t="s">
        <v>272</v>
      </c>
      <c r="AU184" s="271" t="s">
        <v>79</v>
      </c>
      <c r="AV184" s="16" t="s">
        <v>279</v>
      </c>
      <c r="AW184" s="16" t="s">
        <v>274</v>
      </c>
      <c r="AX184" s="16" t="s">
        <v>69</v>
      </c>
      <c r="AY184" s="271" t="s">
        <v>116</v>
      </c>
    </row>
    <row r="185" s="14" customFormat="1">
      <c r="A185" s="14"/>
      <c r="B185" s="239"/>
      <c r="C185" s="240"/>
      <c r="D185" s="230" t="s">
        <v>272</v>
      </c>
      <c r="E185" s="241" t="s">
        <v>19</v>
      </c>
      <c r="F185" s="242" t="s">
        <v>368</v>
      </c>
      <c r="G185" s="240"/>
      <c r="H185" s="243">
        <v>14.040000000000001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272</v>
      </c>
      <c r="AU185" s="249" t="s">
        <v>79</v>
      </c>
      <c r="AV185" s="14" t="s">
        <v>79</v>
      </c>
      <c r="AW185" s="14" t="s">
        <v>274</v>
      </c>
      <c r="AX185" s="14" t="s">
        <v>69</v>
      </c>
      <c r="AY185" s="249" t="s">
        <v>116</v>
      </c>
    </row>
    <row r="186" s="16" customFormat="1">
      <c r="A186" s="16"/>
      <c r="B186" s="261"/>
      <c r="C186" s="262"/>
      <c r="D186" s="230" t="s">
        <v>272</v>
      </c>
      <c r="E186" s="263" t="s">
        <v>19</v>
      </c>
      <c r="F186" s="264" t="s">
        <v>329</v>
      </c>
      <c r="G186" s="262"/>
      <c r="H186" s="265">
        <v>14.040000000000001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1" t="s">
        <v>272</v>
      </c>
      <c r="AU186" s="271" t="s">
        <v>79</v>
      </c>
      <c r="AV186" s="16" t="s">
        <v>279</v>
      </c>
      <c r="AW186" s="16" t="s">
        <v>274</v>
      </c>
      <c r="AX186" s="16" t="s">
        <v>69</v>
      </c>
      <c r="AY186" s="271" t="s">
        <v>116</v>
      </c>
    </row>
    <row r="187" s="15" customFormat="1">
      <c r="A187" s="15"/>
      <c r="B187" s="250"/>
      <c r="C187" s="251"/>
      <c r="D187" s="230" t="s">
        <v>272</v>
      </c>
      <c r="E187" s="252" t="s">
        <v>19</v>
      </c>
      <c r="F187" s="253" t="s">
        <v>278</v>
      </c>
      <c r="G187" s="251"/>
      <c r="H187" s="254">
        <v>225.59999999999999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0" t="s">
        <v>272</v>
      </c>
      <c r="AU187" s="260" t="s">
        <v>79</v>
      </c>
      <c r="AV187" s="15" t="s">
        <v>137</v>
      </c>
      <c r="AW187" s="15" t="s">
        <v>274</v>
      </c>
      <c r="AX187" s="15" t="s">
        <v>74</v>
      </c>
      <c r="AY187" s="260" t="s">
        <v>116</v>
      </c>
    </row>
    <row r="188" s="2" customFormat="1" ht="66.75" customHeight="1">
      <c r="A188" s="41"/>
      <c r="B188" s="42"/>
      <c r="C188" s="204" t="s">
        <v>169</v>
      </c>
      <c r="D188" s="204" t="s">
        <v>119</v>
      </c>
      <c r="E188" s="205" t="s">
        <v>369</v>
      </c>
      <c r="F188" s="206" t="s">
        <v>370</v>
      </c>
      <c r="G188" s="207" t="s">
        <v>318</v>
      </c>
      <c r="H188" s="208">
        <v>44</v>
      </c>
      <c r="I188" s="209"/>
      <c r="J188" s="210">
        <f>ROUND(I188*H188,2)</f>
        <v>0</v>
      </c>
      <c r="K188" s="206" t="s">
        <v>123</v>
      </c>
      <c r="L188" s="47"/>
      <c r="M188" s="211" t="s">
        <v>19</v>
      </c>
      <c r="N188" s="212" t="s">
        <v>40</v>
      </c>
      <c r="O188" s="87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5" t="s">
        <v>137</v>
      </c>
      <c r="AT188" s="215" t="s">
        <v>119</v>
      </c>
      <c r="AU188" s="215" t="s">
        <v>79</v>
      </c>
      <c r="AY188" s="20" t="s">
        <v>116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20" t="s">
        <v>74</v>
      </c>
      <c r="BK188" s="216">
        <f>ROUND(I188*H188,2)</f>
        <v>0</v>
      </c>
      <c r="BL188" s="20" t="s">
        <v>137</v>
      </c>
      <c r="BM188" s="215" t="s">
        <v>371</v>
      </c>
    </row>
    <row r="189" s="2" customFormat="1">
      <c r="A189" s="41"/>
      <c r="B189" s="42"/>
      <c r="C189" s="43"/>
      <c r="D189" s="217" t="s">
        <v>126</v>
      </c>
      <c r="E189" s="43"/>
      <c r="F189" s="218" t="s">
        <v>372</v>
      </c>
      <c r="G189" s="43"/>
      <c r="H189" s="43"/>
      <c r="I189" s="219"/>
      <c r="J189" s="43"/>
      <c r="K189" s="43"/>
      <c r="L189" s="47"/>
      <c r="M189" s="220"/>
      <c r="N189" s="221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126</v>
      </c>
      <c r="AU189" s="20" t="s">
        <v>79</v>
      </c>
    </row>
    <row r="190" s="14" customFormat="1">
      <c r="A190" s="14"/>
      <c r="B190" s="239"/>
      <c r="C190" s="240"/>
      <c r="D190" s="230" t="s">
        <v>272</v>
      </c>
      <c r="E190" s="241" t="s">
        <v>19</v>
      </c>
      <c r="F190" s="242" t="s">
        <v>373</v>
      </c>
      <c r="G190" s="240"/>
      <c r="H190" s="243">
        <v>44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9" t="s">
        <v>272</v>
      </c>
      <c r="AU190" s="249" t="s">
        <v>79</v>
      </c>
      <c r="AV190" s="14" t="s">
        <v>79</v>
      </c>
      <c r="AW190" s="14" t="s">
        <v>274</v>
      </c>
      <c r="AX190" s="14" t="s">
        <v>74</v>
      </c>
      <c r="AY190" s="249" t="s">
        <v>116</v>
      </c>
    </row>
    <row r="191" s="2" customFormat="1" ht="49.05" customHeight="1">
      <c r="A191" s="41"/>
      <c r="B191" s="42"/>
      <c r="C191" s="204" t="s">
        <v>174</v>
      </c>
      <c r="D191" s="204" t="s">
        <v>119</v>
      </c>
      <c r="E191" s="205" t="s">
        <v>374</v>
      </c>
      <c r="F191" s="206" t="s">
        <v>375</v>
      </c>
      <c r="G191" s="207" t="s">
        <v>318</v>
      </c>
      <c r="H191" s="208">
        <v>725.5</v>
      </c>
      <c r="I191" s="209"/>
      <c r="J191" s="210">
        <f>ROUND(I191*H191,2)</f>
        <v>0</v>
      </c>
      <c r="K191" s="206" t="s">
        <v>123</v>
      </c>
      <c r="L191" s="47"/>
      <c r="M191" s="211" t="s">
        <v>19</v>
      </c>
      <c r="N191" s="212" t="s">
        <v>40</v>
      </c>
      <c r="O191" s="87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5" t="s">
        <v>137</v>
      </c>
      <c r="AT191" s="215" t="s">
        <v>119</v>
      </c>
      <c r="AU191" s="215" t="s">
        <v>79</v>
      </c>
      <c r="AY191" s="20" t="s">
        <v>116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20" t="s">
        <v>74</v>
      </c>
      <c r="BK191" s="216">
        <f>ROUND(I191*H191,2)</f>
        <v>0</v>
      </c>
      <c r="BL191" s="20" t="s">
        <v>137</v>
      </c>
      <c r="BM191" s="215" t="s">
        <v>376</v>
      </c>
    </row>
    <row r="192" s="2" customFormat="1">
      <c r="A192" s="41"/>
      <c r="B192" s="42"/>
      <c r="C192" s="43"/>
      <c r="D192" s="217" t="s">
        <v>126</v>
      </c>
      <c r="E192" s="43"/>
      <c r="F192" s="218" t="s">
        <v>377</v>
      </c>
      <c r="G192" s="43"/>
      <c r="H192" s="43"/>
      <c r="I192" s="219"/>
      <c r="J192" s="43"/>
      <c r="K192" s="43"/>
      <c r="L192" s="47"/>
      <c r="M192" s="220"/>
      <c r="N192" s="221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126</v>
      </c>
      <c r="AU192" s="20" t="s">
        <v>79</v>
      </c>
    </row>
    <row r="193" s="13" customFormat="1">
      <c r="A193" s="13"/>
      <c r="B193" s="228"/>
      <c r="C193" s="229"/>
      <c r="D193" s="230" t="s">
        <v>272</v>
      </c>
      <c r="E193" s="231" t="s">
        <v>19</v>
      </c>
      <c r="F193" s="232" t="s">
        <v>378</v>
      </c>
      <c r="G193" s="229"/>
      <c r="H193" s="231" t="s">
        <v>19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8" t="s">
        <v>272</v>
      </c>
      <c r="AU193" s="238" t="s">
        <v>79</v>
      </c>
      <c r="AV193" s="13" t="s">
        <v>74</v>
      </c>
      <c r="AW193" s="13" t="s">
        <v>274</v>
      </c>
      <c r="AX193" s="13" t="s">
        <v>69</v>
      </c>
      <c r="AY193" s="238" t="s">
        <v>116</v>
      </c>
    </row>
    <row r="194" s="14" customFormat="1">
      <c r="A194" s="14"/>
      <c r="B194" s="239"/>
      <c r="C194" s="240"/>
      <c r="D194" s="230" t="s">
        <v>272</v>
      </c>
      <c r="E194" s="241" t="s">
        <v>19</v>
      </c>
      <c r="F194" s="242" t="s">
        <v>379</v>
      </c>
      <c r="G194" s="240"/>
      <c r="H194" s="243">
        <v>77.043999999999997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9" t="s">
        <v>272</v>
      </c>
      <c r="AU194" s="249" t="s">
        <v>79</v>
      </c>
      <c r="AV194" s="14" t="s">
        <v>79</v>
      </c>
      <c r="AW194" s="14" t="s">
        <v>274</v>
      </c>
      <c r="AX194" s="14" t="s">
        <v>69</v>
      </c>
      <c r="AY194" s="249" t="s">
        <v>116</v>
      </c>
    </row>
    <row r="195" s="14" customFormat="1">
      <c r="A195" s="14"/>
      <c r="B195" s="239"/>
      <c r="C195" s="240"/>
      <c r="D195" s="230" t="s">
        <v>272</v>
      </c>
      <c r="E195" s="241" t="s">
        <v>19</v>
      </c>
      <c r="F195" s="242" t="s">
        <v>380</v>
      </c>
      <c r="G195" s="240"/>
      <c r="H195" s="243">
        <v>18.784999999999997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272</v>
      </c>
      <c r="AU195" s="249" t="s">
        <v>79</v>
      </c>
      <c r="AV195" s="14" t="s">
        <v>79</v>
      </c>
      <c r="AW195" s="14" t="s">
        <v>274</v>
      </c>
      <c r="AX195" s="14" t="s">
        <v>69</v>
      </c>
      <c r="AY195" s="249" t="s">
        <v>116</v>
      </c>
    </row>
    <row r="196" s="14" customFormat="1">
      <c r="A196" s="14"/>
      <c r="B196" s="239"/>
      <c r="C196" s="240"/>
      <c r="D196" s="230" t="s">
        <v>272</v>
      </c>
      <c r="E196" s="241" t="s">
        <v>19</v>
      </c>
      <c r="F196" s="242" t="s">
        <v>381</v>
      </c>
      <c r="G196" s="240"/>
      <c r="H196" s="243">
        <v>30.803999999999995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9" t="s">
        <v>272</v>
      </c>
      <c r="AU196" s="249" t="s">
        <v>79</v>
      </c>
      <c r="AV196" s="14" t="s">
        <v>79</v>
      </c>
      <c r="AW196" s="14" t="s">
        <v>274</v>
      </c>
      <c r="AX196" s="14" t="s">
        <v>69</v>
      </c>
      <c r="AY196" s="249" t="s">
        <v>116</v>
      </c>
    </row>
    <row r="197" s="14" customFormat="1">
      <c r="A197" s="14"/>
      <c r="B197" s="239"/>
      <c r="C197" s="240"/>
      <c r="D197" s="230" t="s">
        <v>272</v>
      </c>
      <c r="E197" s="241" t="s">
        <v>19</v>
      </c>
      <c r="F197" s="242" t="s">
        <v>382</v>
      </c>
      <c r="G197" s="240"/>
      <c r="H197" s="243">
        <v>39.609999999999999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9" t="s">
        <v>272</v>
      </c>
      <c r="AU197" s="249" t="s">
        <v>79</v>
      </c>
      <c r="AV197" s="14" t="s">
        <v>79</v>
      </c>
      <c r="AW197" s="14" t="s">
        <v>274</v>
      </c>
      <c r="AX197" s="14" t="s">
        <v>69</v>
      </c>
      <c r="AY197" s="249" t="s">
        <v>116</v>
      </c>
    </row>
    <row r="198" s="14" customFormat="1">
      <c r="A198" s="14"/>
      <c r="B198" s="239"/>
      <c r="C198" s="240"/>
      <c r="D198" s="230" t="s">
        <v>272</v>
      </c>
      <c r="E198" s="241" t="s">
        <v>19</v>
      </c>
      <c r="F198" s="242" t="s">
        <v>383</v>
      </c>
      <c r="G198" s="240"/>
      <c r="H198" s="243">
        <v>10.199999999999999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9" t="s">
        <v>272</v>
      </c>
      <c r="AU198" s="249" t="s">
        <v>79</v>
      </c>
      <c r="AV198" s="14" t="s">
        <v>79</v>
      </c>
      <c r="AW198" s="14" t="s">
        <v>274</v>
      </c>
      <c r="AX198" s="14" t="s">
        <v>69</v>
      </c>
      <c r="AY198" s="249" t="s">
        <v>116</v>
      </c>
    </row>
    <row r="199" s="14" customFormat="1">
      <c r="A199" s="14"/>
      <c r="B199" s="239"/>
      <c r="C199" s="240"/>
      <c r="D199" s="230" t="s">
        <v>272</v>
      </c>
      <c r="E199" s="241" t="s">
        <v>19</v>
      </c>
      <c r="F199" s="242" t="s">
        <v>384</v>
      </c>
      <c r="G199" s="240"/>
      <c r="H199" s="243">
        <v>13.6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9" t="s">
        <v>272</v>
      </c>
      <c r="AU199" s="249" t="s">
        <v>79</v>
      </c>
      <c r="AV199" s="14" t="s">
        <v>79</v>
      </c>
      <c r="AW199" s="14" t="s">
        <v>274</v>
      </c>
      <c r="AX199" s="14" t="s">
        <v>69</v>
      </c>
      <c r="AY199" s="249" t="s">
        <v>116</v>
      </c>
    </row>
    <row r="200" s="14" customFormat="1">
      <c r="A200" s="14"/>
      <c r="B200" s="239"/>
      <c r="C200" s="240"/>
      <c r="D200" s="230" t="s">
        <v>272</v>
      </c>
      <c r="E200" s="241" t="s">
        <v>19</v>
      </c>
      <c r="F200" s="242" t="s">
        <v>385</v>
      </c>
      <c r="G200" s="240"/>
      <c r="H200" s="243">
        <v>66.682500000000005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272</v>
      </c>
      <c r="AU200" s="249" t="s">
        <v>79</v>
      </c>
      <c r="AV200" s="14" t="s">
        <v>79</v>
      </c>
      <c r="AW200" s="14" t="s">
        <v>274</v>
      </c>
      <c r="AX200" s="14" t="s">
        <v>69</v>
      </c>
      <c r="AY200" s="249" t="s">
        <v>116</v>
      </c>
    </row>
    <row r="201" s="14" customFormat="1">
      <c r="A201" s="14"/>
      <c r="B201" s="239"/>
      <c r="C201" s="240"/>
      <c r="D201" s="230" t="s">
        <v>272</v>
      </c>
      <c r="E201" s="241" t="s">
        <v>19</v>
      </c>
      <c r="F201" s="242" t="s">
        <v>386</v>
      </c>
      <c r="G201" s="240"/>
      <c r="H201" s="243">
        <v>11.381500000000001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9" t="s">
        <v>272</v>
      </c>
      <c r="AU201" s="249" t="s">
        <v>79</v>
      </c>
      <c r="AV201" s="14" t="s">
        <v>79</v>
      </c>
      <c r="AW201" s="14" t="s">
        <v>274</v>
      </c>
      <c r="AX201" s="14" t="s">
        <v>69</v>
      </c>
      <c r="AY201" s="249" t="s">
        <v>116</v>
      </c>
    </row>
    <row r="202" s="16" customFormat="1">
      <c r="A202" s="16"/>
      <c r="B202" s="261"/>
      <c r="C202" s="262"/>
      <c r="D202" s="230" t="s">
        <v>272</v>
      </c>
      <c r="E202" s="263" t="s">
        <v>19</v>
      </c>
      <c r="F202" s="264" t="s">
        <v>329</v>
      </c>
      <c r="G202" s="262"/>
      <c r="H202" s="265">
        <v>268.10700000000003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71" t="s">
        <v>272</v>
      </c>
      <c r="AU202" s="271" t="s">
        <v>79</v>
      </c>
      <c r="AV202" s="16" t="s">
        <v>279</v>
      </c>
      <c r="AW202" s="16" t="s">
        <v>274</v>
      </c>
      <c r="AX202" s="16" t="s">
        <v>69</v>
      </c>
      <c r="AY202" s="271" t="s">
        <v>116</v>
      </c>
    </row>
    <row r="203" s="14" customFormat="1">
      <c r="A203" s="14"/>
      <c r="B203" s="239"/>
      <c r="C203" s="240"/>
      <c r="D203" s="230" t="s">
        <v>272</v>
      </c>
      <c r="E203" s="241" t="s">
        <v>19</v>
      </c>
      <c r="F203" s="242" t="s">
        <v>387</v>
      </c>
      <c r="G203" s="240"/>
      <c r="H203" s="243">
        <v>4.1054999999999993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9" t="s">
        <v>272</v>
      </c>
      <c r="AU203" s="249" t="s">
        <v>79</v>
      </c>
      <c r="AV203" s="14" t="s">
        <v>79</v>
      </c>
      <c r="AW203" s="14" t="s">
        <v>274</v>
      </c>
      <c r="AX203" s="14" t="s">
        <v>69</v>
      </c>
      <c r="AY203" s="249" t="s">
        <v>116</v>
      </c>
    </row>
    <row r="204" s="16" customFormat="1">
      <c r="A204" s="16"/>
      <c r="B204" s="261"/>
      <c r="C204" s="262"/>
      <c r="D204" s="230" t="s">
        <v>272</v>
      </c>
      <c r="E204" s="263" t="s">
        <v>19</v>
      </c>
      <c r="F204" s="264" t="s">
        <v>329</v>
      </c>
      <c r="G204" s="262"/>
      <c r="H204" s="265">
        <v>4.1054999999999993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71" t="s">
        <v>272</v>
      </c>
      <c r="AU204" s="271" t="s">
        <v>79</v>
      </c>
      <c r="AV204" s="16" t="s">
        <v>279</v>
      </c>
      <c r="AW204" s="16" t="s">
        <v>274</v>
      </c>
      <c r="AX204" s="16" t="s">
        <v>69</v>
      </c>
      <c r="AY204" s="271" t="s">
        <v>116</v>
      </c>
    </row>
    <row r="205" s="14" customFormat="1">
      <c r="A205" s="14"/>
      <c r="B205" s="239"/>
      <c r="C205" s="240"/>
      <c r="D205" s="230" t="s">
        <v>272</v>
      </c>
      <c r="E205" s="241" t="s">
        <v>19</v>
      </c>
      <c r="F205" s="242" t="s">
        <v>388</v>
      </c>
      <c r="G205" s="240"/>
      <c r="H205" s="243">
        <v>52.478999999999999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9" t="s">
        <v>272</v>
      </c>
      <c r="AU205" s="249" t="s">
        <v>79</v>
      </c>
      <c r="AV205" s="14" t="s">
        <v>79</v>
      </c>
      <c r="AW205" s="14" t="s">
        <v>274</v>
      </c>
      <c r="AX205" s="14" t="s">
        <v>69</v>
      </c>
      <c r="AY205" s="249" t="s">
        <v>116</v>
      </c>
    </row>
    <row r="206" s="16" customFormat="1">
      <c r="A206" s="16"/>
      <c r="B206" s="261"/>
      <c r="C206" s="262"/>
      <c r="D206" s="230" t="s">
        <v>272</v>
      </c>
      <c r="E206" s="263" t="s">
        <v>19</v>
      </c>
      <c r="F206" s="264" t="s">
        <v>329</v>
      </c>
      <c r="G206" s="262"/>
      <c r="H206" s="265">
        <v>52.478999999999999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71" t="s">
        <v>272</v>
      </c>
      <c r="AU206" s="271" t="s">
        <v>79</v>
      </c>
      <c r="AV206" s="16" t="s">
        <v>279</v>
      </c>
      <c r="AW206" s="16" t="s">
        <v>274</v>
      </c>
      <c r="AX206" s="16" t="s">
        <v>69</v>
      </c>
      <c r="AY206" s="271" t="s">
        <v>116</v>
      </c>
    </row>
    <row r="207" s="14" customFormat="1">
      <c r="A207" s="14"/>
      <c r="B207" s="239"/>
      <c r="C207" s="240"/>
      <c r="D207" s="230" t="s">
        <v>272</v>
      </c>
      <c r="E207" s="241" t="s">
        <v>19</v>
      </c>
      <c r="F207" s="242" t="s">
        <v>389</v>
      </c>
      <c r="G207" s="240"/>
      <c r="H207" s="243">
        <v>11.831999999999999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272</v>
      </c>
      <c r="AU207" s="249" t="s">
        <v>79</v>
      </c>
      <c r="AV207" s="14" t="s">
        <v>79</v>
      </c>
      <c r="AW207" s="14" t="s">
        <v>274</v>
      </c>
      <c r="AX207" s="14" t="s">
        <v>69</v>
      </c>
      <c r="AY207" s="249" t="s">
        <v>116</v>
      </c>
    </row>
    <row r="208" s="14" customFormat="1">
      <c r="A208" s="14"/>
      <c r="B208" s="239"/>
      <c r="C208" s="240"/>
      <c r="D208" s="230" t="s">
        <v>272</v>
      </c>
      <c r="E208" s="241" t="s">
        <v>19</v>
      </c>
      <c r="F208" s="242" t="s">
        <v>390</v>
      </c>
      <c r="G208" s="240"/>
      <c r="H208" s="243">
        <v>13.77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9" t="s">
        <v>272</v>
      </c>
      <c r="AU208" s="249" t="s">
        <v>79</v>
      </c>
      <c r="AV208" s="14" t="s">
        <v>79</v>
      </c>
      <c r="AW208" s="14" t="s">
        <v>274</v>
      </c>
      <c r="AX208" s="14" t="s">
        <v>69</v>
      </c>
      <c r="AY208" s="249" t="s">
        <v>116</v>
      </c>
    </row>
    <row r="209" s="16" customFormat="1">
      <c r="A209" s="16"/>
      <c r="B209" s="261"/>
      <c r="C209" s="262"/>
      <c r="D209" s="230" t="s">
        <v>272</v>
      </c>
      <c r="E209" s="263" t="s">
        <v>19</v>
      </c>
      <c r="F209" s="264" t="s">
        <v>329</v>
      </c>
      <c r="G209" s="262"/>
      <c r="H209" s="265">
        <v>25.601999999999997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1" t="s">
        <v>272</v>
      </c>
      <c r="AU209" s="271" t="s">
        <v>79</v>
      </c>
      <c r="AV209" s="16" t="s">
        <v>279</v>
      </c>
      <c r="AW209" s="16" t="s">
        <v>274</v>
      </c>
      <c r="AX209" s="16" t="s">
        <v>69</v>
      </c>
      <c r="AY209" s="271" t="s">
        <v>116</v>
      </c>
    </row>
    <row r="210" s="14" customFormat="1">
      <c r="A210" s="14"/>
      <c r="B210" s="239"/>
      <c r="C210" s="240"/>
      <c r="D210" s="230" t="s">
        <v>272</v>
      </c>
      <c r="E210" s="241" t="s">
        <v>19</v>
      </c>
      <c r="F210" s="242" t="s">
        <v>391</v>
      </c>
      <c r="G210" s="240"/>
      <c r="H210" s="243">
        <v>52.189999999999998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272</v>
      </c>
      <c r="AU210" s="249" t="s">
        <v>79</v>
      </c>
      <c r="AV210" s="14" t="s">
        <v>79</v>
      </c>
      <c r="AW210" s="14" t="s">
        <v>274</v>
      </c>
      <c r="AX210" s="14" t="s">
        <v>69</v>
      </c>
      <c r="AY210" s="249" t="s">
        <v>116</v>
      </c>
    </row>
    <row r="211" s="14" customFormat="1">
      <c r="A211" s="14"/>
      <c r="B211" s="239"/>
      <c r="C211" s="240"/>
      <c r="D211" s="230" t="s">
        <v>272</v>
      </c>
      <c r="E211" s="241" t="s">
        <v>19</v>
      </c>
      <c r="F211" s="242" t="s">
        <v>392</v>
      </c>
      <c r="G211" s="240"/>
      <c r="H211" s="243">
        <v>30.013500000000004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9" t="s">
        <v>272</v>
      </c>
      <c r="AU211" s="249" t="s">
        <v>79</v>
      </c>
      <c r="AV211" s="14" t="s">
        <v>79</v>
      </c>
      <c r="AW211" s="14" t="s">
        <v>274</v>
      </c>
      <c r="AX211" s="14" t="s">
        <v>69</v>
      </c>
      <c r="AY211" s="249" t="s">
        <v>116</v>
      </c>
    </row>
    <row r="212" s="14" customFormat="1">
      <c r="A212" s="14"/>
      <c r="B212" s="239"/>
      <c r="C212" s="240"/>
      <c r="D212" s="230" t="s">
        <v>272</v>
      </c>
      <c r="E212" s="241" t="s">
        <v>19</v>
      </c>
      <c r="F212" s="242" t="s">
        <v>393</v>
      </c>
      <c r="G212" s="240"/>
      <c r="H212" s="243">
        <v>85.637499999999989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9" t="s">
        <v>272</v>
      </c>
      <c r="AU212" s="249" t="s">
        <v>79</v>
      </c>
      <c r="AV212" s="14" t="s">
        <v>79</v>
      </c>
      <c r="AW212" s="14" t="s">
        <v>274</v>
      </c>
      <c r="AX212" s="14" t="s">
        <v>69</v>
      </c>
      <c r="AY212" s="249" t="s">
        <v>116</v>
      </c>
    </row>
    <row r="213" s="14" customFormat="1">
      <c r="A213" s="14"/>
      <c r="B213" s="239"/>
      <c r="C213" s="240"/>
      <c r="D213" s="230" t="s">
        <v>272</v>
      </c>
      <c r="E213" s="241" t="s">
        <v>19</v>
      </c>
      <c r="F213" s="242" t="s">
        <v>394</v>
      </c>
      <c r="G213" s="240"/>
      <c r="H213" s="243">
        <v>41.625000000000007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272</v>
      </c>
      <c r="AU213" s="249" t="s">
        <v>79</v>
      </c>
      <c r="AV213" s="14" t="s">
        <v>79</v>
      </c>
      <c r="AW213" s="14" t="s">
        <v>274</v>
      </c>
      <c r="AX213" s="14" t="s">
        <v>69</v>
      </c>
      <c r="AY213" s="249" t="s">
        <v>116</v>
      </c>
    </row>
    <row r="214" s="14" customFormat="1">
      <c r="A214" s="14"/>
      <c r="B214" s="239"/>
      <c r="C214" s="240"/>
      <c r="D214" s="230" t="s">
        <v>272</v>
      </c>
      <c r="E214" s="241" t="s">
        <v>19</v>
      </c>
      <c r="F214" s="242" t="s">
        <v>395</v>
      </c>
      <c r="G214" s="240"/>
      <c r="H214" s="243">
        <v>23.740499999999994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9" t="s">
        <v>272</v>
      </c>
      <c r="AU214" s="249" t="s">
        <v>79</v>
      </c>
      <c r="AV214" s="14" t="s">
        <v>79</v>
      </c>
      <c r="AW214" s="14" t="s">
        <v>274</v>
      </c>
      <c r="AX214" s="14" t="s">
        <v>69</v>
      </c>
      <c r="AY214" s="249" t="s">
        <v>116</v>
      </c>
    </row>
    <row r="215" s="16" customFormat="1">
      <c r="A215" s="16"/>
      <c r="B215" s="261"/>
      <c r="C215" s="262"/>
      <c r="D215" s="230" t="s">
        <v>272</v>
      </c>
      <c r="E215" s="263" t="s">
        <v>19</v>
      </c>
      <c r="F215" s="264" t="s">
        <v>329</v>
      </c>
      <c r="G215" s="262"/>
      <c r="H215" s="265">
        <v>233.20650000000001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1" t="s">
        <v>272</v>
      </c>
      <c r="AU215" s="271" t="s">
        <v>79</v>
      </c>
      <c r="AV215" s="16" t="s">
        <v>279</v>
      </c>
      <c r="AW215" s="16" t="s">
        <v>274</v>
      </c>
      <c r="AX215" s="16" t="s">
        <v>69</v>
      </c>
      <c r="AY215" s="271" t="s">
        <v>116</v>
      </c>
    </row>
    <row r="216" s="14" customFormat="1">
      <c r="A216" s="14"/>
      <c r="B216" s="239"/>
      <c r="C216" s="240"/>
      <c r="D216" s="230" t="s">
        <v>272</v>
      </c>
      <c r="E216" s="241" t="s">
        <v>19</v>
      </c>
      <c r="F216" s="242" t="s">
        <v>396</v>
      </c>
      <c r="G216" s="240"/>
      <c r="H216" s="243">
        <v>14.407500000000001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272</v>
      </c>
      <c r="AU216" s="249" t="s">
        <v>79</v>
      </c>
      <c r="AV216" s="14" t="s">
        <v>79</v>
      </c>
      <c r="AW216" s="14" t="s">
        <v>274</v>
      </c>
      <c r="AX216" s="14" t="s">
        <v>69</v>
      </c>
      <c r="AY216" s="249" t="s">
        <v>116</v>
      </c>
    </row>
    <row r="217" s="14" customFormat="1">
      <c r="A217" s="14"/>
      <c r="B217" s="239"/>
      <c r="C217" s="240"/>
      <c r="D217" s="230" t="s">
        <v>272</v>
      </c>
      <c r="E217" s="241" t="s">
        <v>19</v>
      </c>
      <c r="F217" s="242" t="s">
        <v>397</v>
      </c>
      <c r="G217" s="240"/>
      <c r="H217" s="243">
        <v>7.5599999999999996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9" t="s">
        <v>272</v>
      </c>
      <c r="AU217" s="249" t="s">
        <v>79</v>
      </c>
      <c r="AV217" s="14" t="s">
        <v>79</v>
      </c>
      <c r="AW217" s="14" t="s">
        <v>274</v>
      </c>
      <c r="AX217" s="14" t="s">
        <v>69</v>
      </c>
      <c r="AY217" s="249" t="s">
        <v>116</v>
      </c>
    </row>
    <row r="218" s="16" customFormat="1">
      <c r="A218" s="16"/>
      <c r="B218" s="261"/>
      <c r="C218" s="262"/>
      <c r="D218" s="230" t="s">
        <v>272</v>
      </c>
      <c r="E218" s="263" t="s">
        <v>19</v>
      </c>
      <c r="F218" s="264" t="s">
        <v>329</v>
      </c>
      <c r="G218" s="262"/>
      <c r="H218" s="265">
        <v>21.967500000000001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1" t="s">
        <v>272</v>
      </c>
      <c r="AU218" s="271" t="s">
        <v>79</v>
      </c>
      <c r="AV218" s="16" t="s">
        <v>279</v>
      </c>
      <c r="AW218" s="16" t="s">
        <v>274</v>
      </c>
      <c r="AX218" s="16" t="s">
        <v>69</v>
      </c>
      <c r="AY218" s="271" t="s">
        <v>116</v>
      </c>
    </row>
    <row r="219" s="14" customFormat="1">
      <c r="A219" s="14"/>
      <c r="B219" s="239"/>
      <c r="C219" s="240"/>
      <c r="D219" s="230" t="s">
        <v>272</v>
      </c>
      <c r="E219" s="241" t="s">
        <v>19</v>
      </c>
      <c r="F219" s="242" t="s">
        <v>398</v>
      </c>
      <c r="G219" s="240"/>
      <c r="H219" s="243">
        <v>120.032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9" t="s">
        <v>272</v>
      </c>
      <c r="AU219" s="249" t="s">
        <v>79</v>
      </c>
      <c r="AV219" s="14" t="s">
        <v>79</v>
      </c>
      <c r="AW219" s="14" t="s">
        <v>274</v>
      </c>
      <c r="AX219" s="14" t="s">
        <v>69</v>
      </c>
      <c r="AY219" s="249" t="s">
        <v>116</v>
      </c>
    </row>
    <row r="220" s="16" customFormat="1">
      <c r="A220" s="16"/>
      <c r="B220" s="261"/>
      <c r="C220" s="262"/>
      <c r="D220" s="230" t="s">
        <v>272</v>
      </c>
      <c r="E220" s="263" t="s">
        <v>19</v>
      </c>
      <c r="F220" s="264" t="s">
        <v>329</v>
      </c>
      <c r="G220" s="262"/>
      <c r="H220" s="265">
        <v>120.032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1" t="s">
        <v>272</v>
      </c>
      <c r="AU220" s="271" t="s">
        <v>79</v>
      </c>
      <c r="AV220" s="16" t="s">
        <v>279</v>
      </c>
      <c r="AW220" s="16" t="s">
        <v>274</v>
      </c>
      <c r="AX220" s="16" t="s">
        <v>69</v>
      </c>
      <c r="AY220" s="271" t="s">
        <v>116</v>
      </c>
    </row>
    <row r="221" s="15" customFormat="1">
      <c r="A221" s="15"/>
      <c r="B221" s="250"/>
      <c r="C221" s="251"/>
      <c r="D221" s="230" t="s">
        <v>272</v>
      </c>
      <c r="E221" s="252" t="s">
        <v>19</v>
      </c>
      <c r="F221" s="253" t="s">
        <v>278</v>
      </c>
      <c r="G221" s="251"/>
      <c r="H221" s="254">
        <v>725.49950000000001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0" t="s">
        <v>272</v>
      </c>
      <c r="AU221" s="260" t="s">
        <v>79</v>
      </c>
      <c r="AV221" s="15" t="s">
        <v>137</v>
      </c>
      <c r="AW221" s="15" t="s">
        <v>274</v>
      </c>
      <c r="AX221" s="15" t="s">
        <v>74</v>
      </c>
      <c r="AY221" s="260" t="s">
        <v>116</v>
      </c>
    </row>
    <row r="222" s="2" customFormat="1" ht="37.8" customHeight="1">
      <c r="A222" s="41"/>
      <c r="B222" s="42"/>
      <c r="C222" s="204" t="s">
        <v>179</v>
      </c>
      <c r="D222" s="204" t="s">
        <v>119</v>
      </c>
      <c r="E222" s="205" t="s">
        <v>399</v>
      </c>
      <c r="F222" s="206" t="s">
        <v>400</v>
      </c>
      <c r="G222" s="207" t="s">
        <v>270</v>
      </c>
      <c r="H222" s="208">
        <v>80</v>
      </c>
      <c r="I222" s="209"/>
      <c r="J222" s="210">
        <f>ROUND(I222*H222,2)</f>
        <v>0</v>
      </c>
      <c r="K222" s="206" t="s">
        <v>123</v>
      </c>
      <c r="L222" s="47"/>
      <c r="M222" s="211" t="s">
        <v>19</v>
      </c>
      <c r="N222" s="212" t="s">
        <v>40</v>
      </c>
      <c r="O222" s="87"/>
      <c r="P222" s="213">
        <f>O222*H222</f>
        <v>0</v>
      </c>
      <c r="Q222" s="213">
        <v>0.00084000000000000003</v>
      </c>
      <c r="R222" s="213">
        <f>Q222*H222</f>
        <v>0.06720000000000001</v>
      </c>
      <c r="S222" s="213">
        <v>0</v>
      </c>
      <c r="T222" s="214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5" t="s">
        <v>137</v>
      </c>
      <c r="AT222" s="215" t="s">
        <v>119</v>
      </c>
      <c r="AU222" s="215" t="s">
        <v>79</v>
      </c>
      <c r="AY222" s="20" t="s">
        <v>116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20" t="s">
        <v>74</v>
      </c>
      <c r="BK222" s="216">
        <f>ROUND(I222*H222,2)</f>
        <v>0</v>
      </c>
      <c r="BL222" s="20" t="s">
        <v>137</v>
      </c>
      <c r="BM222" s="215" t="s">
        <v>401</v>
      </c>
    </row>
    <row r="223" s="2" customFormat="1">
      <c r="A223" s="41"/>
      <c r="B223" s="42"/>
      <c r="C223" s="43"/>
      <c r="D223" s="217" t="s">
        <v>126</v>
      </c>
      <c r="E223" s="43"/>
      <c r="F223" s="218" t="s">
        <v>402</v>
      </c>
      <c r="G223" s="43"/>
      <c r="H223" s="43"/>
      <c r="I223" s="219"/>
      <c r="J223" s="43"/>
      <c r="K223" s="43"/>
      <c r="L223" s="47"/>
      <c r="M223" s="220"/>
      <c r="N223" s="221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126</v>
      </c>
      <c r="AU223" s="20" t="s">
        <v>79</v>
      </c>
    </row>
    <row r="224" s="2" customFormat="1" ht="44.25" customHeight="1">
      <c r="A224" s="41"/>
      <c r="B224" s="42"/>
      <c r="C224" s="204" t="s">
        <v>184</v>
      </c>
      <c r="D224" s="204" t="s">
        <v>119</v>
      </c>
      <c r="E224" s="205" t="s">
        <v>403</v>
      </c>
      <c r="F224" s="206" t="s">
        <v>404</v>
      </c>
      <c r="G224" s="207" t="s">
        <v>270</v>
      </c>
      <c r="H224" s="208">
        <v>80</v>
      </c>
      <c r="I224" s="209"/>
      <c r="J224" s="210">
        <f>ROUND(I224*H224,2)</f>
        <v>0</v>
      </c>
      <c r="K224" s="206" t="s">
        <v>123</v>
      </c>
      <c r="L224" s="47"/>
      <c r="M224" s="211" t="s">
        <v>19</v>
      </c>
      <c r="N224" s="212" t="s">
        <v>40</v>
      </c>
      <c r="O224" s="87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5" t="s">
        <v>137</v>
      </c>
      <c r="AT224" s="215" t="s">
        <v>119</v>
      </c>
      <c r="AU224" s="215" t="s">
        <v>79</v>
      </c>
      <c r="AY224" s="20" t="s">
        <v>116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20" t="s">
        <v>74</v>
      </c>
      <c r="BK224" s="216">
        <f>ROUND(I224*H224,2)</f>
        <v>0</v>
      </c>
      <c r="BL224" s="20" t="s">
        <v>137</v>
      </c>
      <c r="BM224" s="215" t="s">
        <v>405</v>
      </c>
    </row>
    <row r="225" s="2" customFormat="1">
      <c r="A225" s="41"/>
      <c r="B225" s="42"/>
      <c r="C225" s="43"/>
      <c r="D225" s="217" t="s">
        <v>126</v>
      </c>
      <c r="E225" s="43"/>
      <c r="F225" s="218" t="s">
        <v>406</v>
      </c>
      <c r="G225" s="43"/>
      <c r="H225" s="43"/>
      <c r="I225" s="219"/>
      <c r="J225" s="43"/>
      <c r="K225" s="43"/>
      <c r="L225" s="47"/>
      <c r="M225" s="220"/>
      <c r="N225" s="221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126</v>
      </c>
      <c r="AU225" s="20" t="s">
        <v>79</v>
      </c>
    </row>
    <row r="226" s="2" customFormat="1" ht="62.7" customHeight="1">
      <c r="A226" s="41"/>
      <c r="B226" s="42"/>
      <c r="C226" s="204" t="s">
        <v>407</v>
      </c>
      <c r="D226" s="204" t="s">
        <v>119</v>
      </c>
      <c r="E226" s="205" t="s">
        <v>408</v>
      </c>
      <c r="F226" s="206" t="s">
        <v>409</v>
      </c>
      <c r="G226" s="207" t="s">
        <v>318</v>
      </c>
      <c r="H226" s="208">
        <v>1539</v>
      </c>
      <c r="I226" s="209"/>
      <c r="J226" s="210">
        <f>ROUND(I226*H226,2)</f>
        <v>0</v>
      </c>
      <c r="K226" s="206" t="s">
        <v>123</v>
      </c>
      <c r="L226" s="47"/>
      <c r="M226" s="211" t="s">
        <v>19</v>
      </c>
      <c r="N226" s="212" t="s">
        <v>40</v>
      </c>
      <c r="O226" s="87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5" t="s">
        <v>137</v>
      </c>
      <c r="AT226" s="215" t="s">
        <v>119</v>
      </c>
      <c r="AU226" s="215" t="s">
        <v>79</v>
      </c>
      <c r="AY226" s="20" t="s">
        <v>116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20" t="s">
        <v>74</v>
      </c>
      <c r="BK226" s="216">
        <f>ROUND(I226*H226,2)</f>
        <v>0</v>
      </c>
      <c r="BL226" s="20" t="s">
        <v>137</v>
      </c>
      <c r="BM226" s="215" t="s">
        <v>410</v>
      </c>
    </row>
    <row r="227" s="2" customFormat="1">
      <c r="A227" s="41"/>
      <c r="B227" s="42"/>
      <c r="C227" s="43"/>
      <c r="D227" s="217" t="s">
        <v>126</v>
      </c>
      <c r="E227" s="43"/>
      <c r="F227" s="218" t="s">
        <v>411</v>
      </c>
      <c r="G227" s="43"/>
      <c r="H227" s="43"/>
      <c r="I227" s="219"/>
      <c r="J227" s="43"/>
      <c r="K227" s="43"/>
      <c r="L227" s="47"/>
      <c r="M227" s="220"/>
      <c r="N227" s="221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126</v>
      </c>
      <c r="AU227" s="20" t="s">
        <v>79</v>
      </c>
    </row>
    <row r="228" s="14" customFormat="1">
      <c r="A228" s="14"/>
      <c r="B228" s="239"/>
      <c r="C228" s="240"/>
      <c r="D228" s="230" t="s">
        <v>272</v>
      </c>
      <c r="E228" s="241" t="s">
        <v>19</v>
      </c>
      <c r="F228" s="242" t="s">
        <v>412</v>
      </c>
      <c r="G228" s="240"/>
      <c r="H228" s="243">
        <v>769.5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272</v>
      </c>
      <c r="AU228" s="249" t="s">
        <v>79</v>
      </c>
      <c r="AV228" s="14" t="s">
        <v>79</v>
      </c>
      <c r="AW228" s="14" t="s">
        <v>274</v>
      </c>
      <c r="AX228" s="14" t="s">
        <v>69</v>
      </c>
      <c r="AY228" s="249" t="s">
        <v>116</v>
      </c>
    </row>
    <row r="229" s="14" customFormat="1">
      <c r="A229" s="14"/>
      <c r="B229" s="239"/>
      <c r="C229" s="240"/>
      <c r="D229" s="230" t="s">
        <v>272</v>
      </c>
      <c r="E229" s="241" t="s">
        <v>19</v>
      </c>
      <c r="F229" s="242" t="s">
        <v>413</v>
      </c>
      <c r="G229" s="240"/>
      <c r="H229" s="243">
        <v>146.91900000000001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9" t="s">
        <v>272</v>
      </c>
      <c r="AU229" s="249" t="s">
        <v>79</v>
      </c>
      <c r="AV229" s="14" t="s">
        <v>79</v>
      </c>
      <c r="AW229" s="14" t="s">
        <v>274</v>
      </c>
      <c r="AX229" s="14" t="s">
        <v>69</v>
      </c>
      <c r="AY229" s="249" t="s">
        <v>116</v>
      </c>
    </row>
    <row r="230" s="15" customFormat="1">
      <c r="A230" s="15"/>
      <c r="B230" s="250"/>
      <c r="C230" s="251"/>
      <c r="D230" s="230" t="s">
        <v>272</v>
      </c>
      <c r="E230" s="252" t="s">
        <v>19</v>
      </c>
      <c r="F230" s="253" t="s">
        <v>278</v>
      </c>
      <c r="G230" s="251"/>
      <c r="H230" s="254">
        <v>916.41899999999998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0" t="s">
        <v>272</v>
      </c>
      <c r="AU230" s="260" t="s">
        <v>79</v>
      </c>
      <c r="AV230" s="15" t="s">
        <v>137</v>
      </c>
      <c r="AW230" s="15" t="s">
        <v>274</v>
      </c>
      <c r="AX230" s="15" t="s">
        <v>69</v>
      </c>
      <c r="AY230" s="260" t="s">
        <v>116</v>
      </c>
    </row>
    <row r="231" s="14" customFormat="1">
      <c r="A231" s="14"/>
      <c r="B231" s="239"/>
      <c r="C231" s="240"/>
      <c r="D231" s="230" t="s">
        <v>272</v>
      </c>
      <c r="E231" s="241" t="s">
        <v>19</v>
      </c>
      <c r="F231" s="242" t="s">
        <v>414</v>
      </c>
      <c r="G231" s="240"/>
      <c r="H231" s="243">
        <v>769.5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272</v>
      </c>
      <c r="AU231" s="249" t="s">
        <v>79</v>
      </c>
      <c r="AV231" s="14" t="s">
        <v>79</v>
      </c>
      <c r="AW231" s="14" t="s">
        <v>274</v>
      </c>
      <c r="AX231" s="14" t="s">
        <v>69</v>
      </c>
      <c r="AY231" s="249" t="s">
        <v>116</v>
      </c>
    </row>
    <row r="232" s="14" customFormat="1">
      <c r="A232" s="14"/>
      <c r="B232" s="239"/>
      <c r="C232" s="240"/>
      <c r="D232" s="230" t="s">
        <v>272</v>
      </c>
      <c r="E232" s="241" t="s">
        <v>19</v>
      </c>
      <c r="F232" s="242" t="s">
        <v>415</v>
      </c>
      <c r="G232" s="240"/>
      <c r="H232" s="243">
        <v>769.5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9" t="s">
        <v>272</v>
      </c>
      <c r="AU232" s="249" t="s">
        <v>79</v>
      </c>
      <c r="AV232" s="14" t="s">
        <v>79</v>
      </c>
      <c r="AW232" s="14" t="s">
        <v>274</v>
      </c>
      <c r="AX232" s="14" t="s">
        <v>69</v>
      </c>
      <c r="AY232" s="249" t="s">
        <v>116</v>
      </c>
    </row>
    <row r="233" s="15" customFormat="1">
      <c r="A233" s="15"/>
      <c r="B233" s="250"/>
      <c r="C233" s="251"/>
      <c r="D233" s="230" t="s">
        <v>272</v>
      </c>
      <c r="E233" s="252" t="s">
        <v>19</v>
      </c>
      <c r="F233" s="253" t="s">
        <v>278</v>
      </c>
      <c r="G233" s="251"/>
      <c r="H233" s="254">
        <v>1539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0" t="s">
        <v>272</v>
      </c>
      <c r="AU233" s="260" t="s">
        <v>79</v>
      </c>
      <c r="AV233" s="15" t="s">
        <v>137</v>
      </c>
      <c r="AW233" s="15" t="s">
        <v>274</v>
      </c>
      <c r="AX233" s="15" t="s">
        <v>74</v>
      </c>
      <c r="AY233" s="260" t="s">
        <v>116</v>
      </c>
    </row>
    <row r="234" s="2" customFormat="1" ht="44.25" customHeight="1">
      <c r="A234" s="41"/>
      <c r="B234" s="42"/>
      <c r="C234" s="204" t="s">
        <v>8</v>
      </c>
      <c r="D234" s="204" t="s">
        <v>119</v>
      </c>
      <c r="E234" s="205" t="s">
        <v>416</v>
      </c>
      <c r="F234" s="206" t="s">
        <v>417</v>
      </c>
      <c r="G234" s="207" t="s">
        <v>318</v>
      </c>
      <c r="H234" s="208">
        <v>769.5</v>
      </c>
      <c r="I234" s="209"/>
      <c r="J234" s="210">
        <f>ROUND(I234*H234,2)</f>
        <v>0</v>
      </c>
      <c r="K234" s="206" t="s">
        <v>123</v>
      </c>
      <c r="L234" s="47"/>
      <c r="M234" s="211" t="s">
        <v>19</v>
      </c>
      <c r="N234" s="212" t="s">
        <v>40</v>
      </c>
      <c r="O234" s="87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5" t="s">
        <v>137</v>
      </c>
      <c r="AT234" s="215" t="s">
        <v>119</v>
      </c>
      <c r="AU234" s="215" t="s">
        <v>79</v>
      </c>
      <c r="AY234" s="20" t="s">
        <v>116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20" t="s">
        <v>74</v>
      </c>
      <c r="BK234" s="216">
        <f>ROUND(I234*H234,2)</f>
        <v>0</v>
      </c>
      <c r="BL234" s="20" t="s">
        <v>137</v>
      </c>
      <c r="BM234" s="215" t="s">
        <v>418</v>
      </c>
    </row>
    <row r="235" s="2" customFormat="1">
      <c r="A235" s="41"/>
      <c r="B235" s="42"/>
      <c r="C235" s="43"/>
      <c r="D235" s="217" t="s">
        <v>126</v>
      </c>
      <c r="E235" s="43"/>
      <c r="F235" s="218" t="s">
        <v>419</v>
      </c>
      <c r="G235" s="43"/>
      <c r="H235" s="43"/>
      <c r="I235" s="219"/>
      <c r="J235" s="43"/>
      <c r="K235" s="43"/>
      <c r="L235" s="47"/>
      <c r="M235" s="220"/>
      <c r="N235" s="221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126</v>
      </c>
      <c r="AU235" s="20" t="s">
        <v>79</v>
      </c>
    </row>
    <row r="236" s="13" customFormat="1">
      <c r="A236" s="13"/>
      <c r="B236" s="228"/>
      <c r="C236" s="229"/>
      <c r="D236" s="230" t="s">
        <v>272</v>
      </c>
      <c r="E236" s="231" t="s">
        <v>19</v>
      </c>
      <c r="F236" s="232" t="s">
        <v>420</v>
      </c>
      <c r="G236" s="229"/>
      <c r="H236" s="231" t="s">
        <v>19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272</v>
      </c>
      <c r="AU236" s="238" t="s">
        <v>79</v>
      </c>
      <c r="AV236" s="13" t="s">
        <v>74</v>
      </c>
      <c r="AW236" s="13" t="s">
        <v>274</v>
      </c>
      <c r="AX236" s="13" t="s">
        <v>69</v>
      </c>
      <c r="AY236" s="238" t="s">
        <v>116</v>
      </c>
    </row>
    <row r="237" s="14" customFormat="1">
      <c r="A237" s="14"/>
      <c r="B237" s="239"/>
      <c r="C237" s="240"/>
      <c r="D237" s="230" t="s">
        <v>272</v>
      </c>
      <c r="E237" s="241" t="s">
        <v>19</v>
      </c>
      <c r="F237" s="242" t="s">
        <v>415</v>
      </c>
      <c r="G237" s="240"/>
      <c r="H237" s="243">
        <v>769.5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9" t="s">
        <v>272</v>
      </c>
      <c r="AU237" s="249" t="s">
        <v>79</v>
      </c>
      <c r="AV237" s="14" t="s">
        <v>79</v>
      </c>
      <c r="AW237" s="14" t="s">
        <v>274</v>
      </c>
      <c r="AX237" s="14" t="s">
        <v>69</v>
      </c>
      <c r="AY237" s="249" t="s">
        <v>116</v>
      </c>
    </row>
    <row r="238" s="15" customFormat="1">
      <c r="A238" s="15"/>
      <c r="B238" s="250"/>
      <c r="C238" s="251"/>
      <c r="D238" s="230" t="s">
        <v>272</v>
      </c>
      <c r="E238" s="252" t="s">
        <v>19</v>
      </c>
      <c r="F238" s="253" t="s">
        <v>278</v>
      </c>
      <c r="G238" s="251"/>
      <c r="H238" s="254">
        <v>769.5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0" t="s">
        <v>272</v>
      </c>
      <c r="AU238" s="260" t="s">
        <v>79</v>
      </c>
      <c r="AV238" s="15" t="s">
        <v>137</v>
      </c>
      <c r="AW238" s="15" t="s">
        <v>274</v>
      </c>
      <c r="AX238" s="15" t="s">
        <v>74</v>
      </c>
      <c r="AY238" s="260" t="s">
        <v>116</v>
      </c>
    </row>
    <row r="239" s="2" customFormat="1" ht="37.8" customHeight="1">
      <c r="A239" s="41"/>
      <c r="B239" s="42"/>
      <c r="C239" s="204" t="s">
        <v>421</v>
      </c>
      <c r="D239" s="204" t="s">
        <v>119</v>
      </c>
      <c r="E239" s="205" t="s">
        <v>422</v>
      </c>
      <c r="F239" s="206" t="s">
        <v>423</v>
      </c>
      <c r="G239" s="207" t="s">
        <v>318</v>
      </c>
      <c r="H239" s="208">
        <v>769.5</v>
      </c>
      <c r="I239" s="209"/>
      <c r="J239" s="210">
        <f>ROUND(I239*H239,2)</f>
        <v>0</v>
      </c>
      <c r="K239" s="206" t="s">
        <v>123</v>
      </c>
      <c r="L239" s="47"/>
      <c r="M239" s="211" t="s">
        <v>19</v>
      </c>
      <c r="N239" s="212" t="s">
        <v>40</v>
      </c>
      <c r="O239" s="87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5" t="s">
        <v>137</v>
      </c>
      <c r="AT239" s="215" t="s">
        <v>119</v>
      </c>
      <c r="AU239" s="215" t="s">
        <v>79</v>
      </c>
      <c r="AY239" s="20" t="s">
        <v>116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20" t="s">
        <v>74</v>
      </c>
      <c r="BK239" s="216">
        <f>ROUND(I239*H239,2)</f>
        <v>0</v>
      </c>
      <c r="BL239" s="20" t="s">
        <v>137</v>
      </c>
      <c r="BM239" s="215" t="s">
        <v>424</v>
      </c>
    </row>
    <row r="240" s="2" customFormat="1">
      <c r="A240" s="41"/>
      <c r="B240" s="42"/>
      <c r="C240" s="43"/>
      <c r="D240" s="217" t="s">
        <v>126</v>
      </c>
      <c r="E240" s="43"/>
      <c r="F240" s="218" t="s">
        <v>425</v>
      </c>
      <c r="G240" s="43"/>
      <c r="H240" s="43"/>
      <c r="I240" s="219"/>
      <c r="J240" s="43"/>
      <c r="K240" s="43"/>
      <c r="L240" s="47"/>
      <c r="M240" s="220"/>
      <c r="N240" s="221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126</v>
      </c>
      <c r="AU240" s="20" t="s">
        <v>79</v>
      </c>
    </row>
    <row r="241" s="2" customFormat="1" ht="44.25" customHeight="1">
      <c r="A241" s="41"/>
      <c r="B241" s="42"/>
      <c r="C241" s="204" t="s">
        <v>191</v>
      </c>
      <c r="D241" s="204" t="s">
        <v>119</v>
      </c>
      <c r="E241" s="205" t="s">
        <v>426</v>
      </c>
      <c r="F241" s="206" t="s">
        <v>427</v>
      </c>
      <c r="G241" s="207" t="s">
        <v>428</v>
      </c>
      <c r="H241" s="208">
        <v>77.5</v>
      </c>
      <c r="I241" s="209"/>
      <c r="J241" s="210">
        <f>ROUND(I241*H241,2)</f>
        <v>0</v>
      </c>
      <c r="K241" s="206" t="s">
        <v>123</v>
      </c>
      <c r="L241" s="47"/>
      <c r="M241" s="211" t="s">
        <v>19</v>
      </c>
      <c r="N241" s="212" t="s">
        <v>40</v>
      </c>
      <c r="O241" s="87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5" t="s">
        <v>137</v>
      </c>
      <c r="AT241" s="215" t="s">
        <v>119</v>
      </c>
      <c r="AU241" s="215" t="s">
        <v>79</v>
      </c>
      <c r="AY241" s="20" t="s">
        <v>116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20" t="s">
        <v>74</v>
      </c>
      <c r="BK241" s="216">
        <f>ROUND(I241*H241,2)</f>
        <v>0</v>
      </c>
      <c r="BL241" s="20" t="s">
        <v>137</v>
      </c>
      <c r="BM241" s="215" t="s">
        <v>429</v>
      </c>
    </row>
    <row r="242" s="2" customFormat="1">
      <c r="A242" s="41"/>
      <c r="B242" s="42"/>
      <c r="C242" s="43"/>
      <c r="D242" s="217" t="s">
        <v>126</v>
      </c>
      <c r="E242" s="43"/>
      <c r="F242" s="218" t="s">
        <v>430</v>
      </c>
      <c r="G242" s="43"/>
      <c r="H242" s="43"/>
      <c r="I242" s="219"/>
      <c r="J242" s="43"/>
      <c r="K242" s="43"/>
      <c r="L242" s="47"/>
      <c r="M242" s="220"/>
      <c r="N242" s="221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126</v>
      </c>
      <c r="AU242" s="20" t="s">
        <v>79</v>
      </c>
    </row>
    <row r="243" s="14" customFormat="1">
      <c r="A243" s="14"/>
      <c r="B243" s="239"/>
      <c r="C243" s="240"/>
      <c r="D243" s="230" t="s">
        <v>272</v>
      </c>
      <c r="E243" s="241" t="s">
        <v>19</v>
      </c>
      <c r="F243" s="242" t="s">
        <v>431</v>
      </c>
      <c r="G243" s="240"/>
      <c r="H243" s="243">
        <v>126.75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9" t="s">
        <v>272</v>
      </c>
      <c r="AU243" s="249" t="s">
        <v>79</v>
      </c>
      <c r="AV243" s="14" t="s">
        <v>79</v>
      </c>
      <c r="AW243" s="14" t="s">
        <v>274</v>
      </c>
      <c r="AX243" s="14" t="s">
        <v>69</v>
      </c>
      <c r="AY243" s="249" t="s">
        <v>116</v>
      </c>
    </row>
    <row r="244" s="14" customFormat="1">
      <c r="A244" s="14"/>
      <c r="B244" s="239"/>
      <c r="C244" s="240"/>
      <c r="D244" s="230" t="s">
        <v>272</v>
      </c>
      <c r="E244" s="241" t="s">
        <v>19</v>
      </c>
      <c r="F244" s="242" t="s">
        <v>432</v>
      </c>
      <c r="G244" s="240"/>
      <c r="H244" s="243">
        <v>-88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272</v>
      </c>
      <c r="AU244" s="249" t="s">
        <v>79</v>
      </c>
      <c r="AV244" s="14" t="s">
        <v>79</v>
      </c>
      <c r="AW244" s="14" t="s">
        <v>274</v>
      </c>
      <c r="AX244" s="14" t="s">
        <v>69</v>
      </c>
      <c r="AY244" s="249" t="s">
        <v>116</v>
      </c>
    </row>
    <row r="245" s="15" customFormat="1">
      <c r="A245" s="15"/>
      <c r="B245" s="250"/>
      <c r="C245" s="251"/>
      <c r="D245" s="230" t="s">
        <v>272</v>
      </c>
      <c r="E245" s="252" t="s">
        <v>19</v>
      </c>
      <c r="F245" s="253" t="s">
        <v>278</v>
      </c>
      <c r="G245" s="251"/>
      <c r="H245" s="254">
        <v>38.75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0" t="s">
        <v>272</v>
      </c>
      <c r="AU245" s="260" t="s">
        <v>79</v>
      </c>
      <c r="AV245" s="15" t="s">
        <v>137</v>
      </c>
      <c r="AW245" s="15" t="s">
        <v>274</v>
      </c>
      <c r="AX245" s="15" t="s">
        <v>69</v>
      </c>
      <c r="AY245" s="260" t="s">
        <v>116</v>
      </c>
    </row>
    <row r="246" s="14" customFormat="1">
      <c r="A246" s="14"/>
      <c r="B246" s="239"/>
      <c r="C246" s="240"/>
      <c r="D246" s="230" t="s">
        <v>272</v>
      </c>
      <c r="E246" s="241" t="s">
        <v>19</v>
      </c>
      <c r="F246" s="242" t="s">
        <v>433</v>
      </c>
      <c r="G246" s="240"/>
      <c r="H246" s="243">
        <v>77.5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9" t="s">
        <v>272</v>
      </c>
      <c r="AU246" s="249" t="s">
        <v>79</v>
      </c>
      <c r="AV246" s="14" t="s">
        <v>79</v>
      </c>
      <c r="AW246" s="14" t="s">
        <v>274</v>
      </c>
      <c r="AX246" s="14" t="s">
        <v>74</v>
      </c>
      <c r="AY246" s="249" t="s">
        <v>116</v>
      </c>
    </row>
    <row r="247" s="2" customFormat="1" ht="37.8" customHeight="1">
      <c r="A247" s="41"/>
      <c r="B247" s="42"/>
      <c r="C247" s="204" t="s">
        <v>196</v>
      </c>
      <c r="D247" s="204" t="s">
        <v>119</v>
      </c>
      <c r="E247" s="205" t="s">
        <v>422</v>
      </c>
      <c r="F247" s="206" t="s">
        <v>423</v>
      </c>
      <c r="G247" s="207" t="s">
        <v>318</v>
      </c>
      <c r="H247" s="208">
        <v>769.5</v>
      </c>
      <c r="I247" s="209"/>
      <c r="J247" s="210">
        <f>ROUND(I247*H247,2)</f>
        <v>0</v>
      </c>
      <c r="K247" s="206" t="s">
        <v>123</v>
      </c>
      <c r="L247" s="47"/>
      <c r="M247" s="211" t="s">
        <v>19</v>
      </c>
      <c r="N247" s="212" t="s">
        <v>40</v>
      </c>
      <c r="O247" s="87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5" t="s">
        <v>137</v>
      </c>
      <c r="AT247" s="215" t="s">
        <v>119</v>
      </c>
      <c r="AU247" s="215" t="s">
        <v>79</v>
      </c>
      <c r="AY247" s="20" t="s">
        <v>116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20" t="s">
        <v>74</v>
      </c>
      <c r="BK247" s="216">
        <f>ROUND(I247*H247,2)</f>
        <v>0</v>
      </c>
      <c r="BL247" s="20" t="s">
        <v>137</v>
      </c>
      <c r="BM247" s="215" t="s">
        <v>434</v>
      </c>
    </row>
    <row r="248" s="2" customFormat="1">
      <c r="A248" s="41"/>
      <c r="B248" s="42"/>
      <c r="C248" s="43"/>
      <c r="D248" s="217" t="s">
        <v>126</v>
      </c>
      <c r="E248" s="43"/>
      <c r="F248" s="218" t="s">
        <v>425</v>
      </c>
      <c r="G248" s="43"/>
      <c r="H248" s="43"/>
      <c r="I248" s="219"/>
      <c r="J248" s="43"/>
      <c r="K248" s="43"/>
      <c r="L248" s="47"/>
      <c r="M248" s="220"/>
      <c r="N248" s="221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126</v>
      </c>
      <c r="AU248" s="20" t="s">
        <v>79</v>
      </c>
    </row>
    <row r="249" s="2" customFormat="1" ht="44.25" customHeight="1">
      <c r="A249" s="41"/>
      <c r="B249" s="42"/>
      <c r="C249" s="204" t="s">
        <v>201</v>
      </c>
      <c r="D249" s="204" t="s">
        <v>119</v>
      </c>
      <c r="E249" s="205" t="s">
        <v>435</v>
      </c>
      <c r="F249" s="206" t="s">
        <v>436</v>
      </c>
      <c r="G249" s="207" t="s">
        <v>318</v>
      </c>
      <c r="H249" s="208">
        <v>710.58100000000002</v>
      </c>
      <c r="I249" s="209"/>
      <c r="J249" s="210">
        <f>ROUND(I249*H249,2)</f>
        <v>0</v>
      </c>
      <c r="K249" s="206" t="s">
        <v>123</v>
      </c>
      <c r="L249" s="47"/>
      <c r="M249" s="211" t="s">
        <v>19</v>
      </c>
      <c r="N249" s="212" t="s">
        <v>40</v>
      </c>
      <c r="O249" s="87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5" t="s">
        <v>137</v>
      </c>
      <c r="AT249" s="215" t="s">
        <v>119</v>
      </c>
      <c r="AU249" s="215" t="s">
        <v>79</v>
      </c>
      <c r="AY249" s="20" t="s">
        <v>116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20" t="s">
        <v>74</v>
      </c>
      <c r="BK249" s="216">
        <f>ROUND(I249*H249,2)</f>
        <v>0</v>
      </c>
      <c r="BL249" s="20" t="s">
        <v>137</v>
      </c>
      <c r="BM249" s="215" t="s">
        <v>437</v>
      </c>
    </row>
    <row r="250" s="2" customFormat="1">
      <c r="A250" s="41"/>
      <c r="B250" s="42"/>
      <c r="C250" s="43"/>
      <c r="D250" s="217" t="s">
        <v>126</v>
      </c>
      <c r="E250" s="43"/>
      <c r="F250" s="218" t="s">
        <v>438</v>
      </c>
      <c r="G250" s="43"/>
      <c r="H250" s="43"/>
      <c r="I250" s="219"/>
      <c r="J250" s="43"/>
      <c r="K250" s="43"/>
      <c r="L250" s="47"/>
      <c r="M250" s="220"/>
      <c r="N250" s="221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126</v>
      </c>
      <c r="AU250" s="20" t="s">
        <v>79</v>
      </c>
    </row>
    <row r="251" s="13" customFormat="1">
      <c r="A251" s="13"/>
      <c r="B251" s="228"/>
      <c r="C251" s="229"/>
      <c r="D251" s="230" t="s">
        <v>272</v>
      </c>
      <c r="E251" s="231" t="s">
        <v>19</v>
      </c>
      <c r="F251" s="232" t="s">
        <v>439</v>
      </c>
      <c r="G251" s="229"/>
      <c r="H251" s="231" t="s">
        <v>19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272</v>
      </c>
      <c r="AU251" s="238" t="s">
        <v>79</v>
      </c>
      <c r="AV251" s="13" t="s">
        <v>74</v>
      </c>
      <c r="AW251" s="13" t="s">
        <v>274</v>
      </c>
      <c r="AX251" s="13" t="s">
        <v>69</v>
      </c>
      <c r="AY251" s="238" t="s">
        <v>116</v>
      </c>
    </row>
    <row r="252" s="14" customFormat="1">
      <c r="A252" s="14"/>
      <c r="B252" s="239"/>
      <c r="C252" s="240"/>
      <c r="D252" s="230" t="s">
        <v>272</v>
      </c>
      <c r="E252" s="241" t="s">
        <v>19</v>
      </c>
      <c r="F252" s="242" t="s">
        <v>440</v>
      </c>
      <c r="G252" s="240"/>
      <c r="H252" s="243">
        <v>725.5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272</v>
      </c>
      <c r="AU252" s="249" t="s">
        <v>79</v>
      </c>
      <c r="AV252" s="14" t="s">
        <v>79</v>
      </c>
      <c r="AW252" s="14" t="s">
        <v>274</v>
      </c>
      <c r="AX252" s="14" t="s">
        <v>69</v>
      </c>
      <c r="AY252" s="249" t="s">
        <v>116</v>
      </c>
    </row>
    <row r="253" s="14" customFormat="1">
      <c r="A253" s="14"/>
      <c r="B253" s="239"/>
      <c r="C253" s="240"/>
      <c r="D253" s="230" t="s">
        <v>272</v>
      </c>
      <c r="E253" s="241" t="s">
        <v>19</v>
      </c>
      <c r="F253" s="242" t="s">
        <v>441</v>
      </c>
      <c r="G253" s="240"/>
      <c r="H253" s="243">
        <v>44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9" t="s">
        <v>272</v>
      </c>
      <c r="AU253" s="249" t="s">
        <v>79</v>
      </c>
      <c r="AV253" s="14" t="s">
        <v>79</v>
      </c>
      <c r="AW253" s="14" t="s">
        <v>274</v>
      </c>
      <c r="AX253" s="14" t="s">
        <v>69</v>
      </c>
      <c r="AY253" s="249" t="s">
        <v>116</v>
      </c>
    </row>
    <row r="254" s="16" customFormat="1">
      <c r="A254" s="16"/>
      <c r="B254" s="261"/>
      <c r="C254" s="262"/>
      <c r="D254" s="230" t="s">
        <v>272</v>
      </c>
      <c r="E254" s="263" t="s">
        <v>19</v>
      </c>
      <c r="F254" s="264" t="s">
        <v>329</v>
      </c>
      <c r="G254" s="262"/>
      <c r="H254" s="265">
        <v>769.5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1" t="s">
        <v>272</v>
      </c>
      <c r="AU254" s="271" t="s">
        <v>79</v>
      </c>
      <c r="AV254" s="16" t="s">
        <v>279</v>
      </c>
      <c r="AW254" s="16" t="s">
        <v>274</v>
      </c>
      <c r="AX254" s="16" t="s">
        <v>69</v>
      </c>
      <c r="AY254" s="271" t="s">
        <v>116</v>
      </c>
    </row>
    <row r="255" s="14" customFormat="1">
      <c r="A255" s="14"/>
      <c r="B255" s="239"/>
      <c r="C255" s="240"/>
      <c r="D255" s="230" t="s">
        <v>272</v>
      </c>
      <c r="E255" s="241" t="s">
        <v>19</v>
      </c>
      <c r="F255" s="242" t="s">
        <v>442</v>
      </c>
      <c r="G255" s="240"/>
      <c r="H255" s="243">
        <v>-146.91900000000001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272</v>
      </c>
      <c r="AU255" s="249" t="s">
        <v>79</v>
      </c>
      <c r="AV255" s="14" t="s">
        <v>79</v>
      </c>
      <c r="AW255" s="14" t="s">
        <v>274</v>
      </c>
      <c r="AX255" s="14" t="s">
        <v>69</v>
      </c>
      <c r="AY255" s="249" t="s">
        <v>116</v>
      </c>
    </row>
    <row r="256" s="14" customFormat="1">
      <c r="A256" s="14"/>
      <c r="B256" s="239"/>
      <c r="C256" s="240"/>
      <c r="D256" s="230" t="s">
        <v>272</v>
      </c>
      <c r="E256" s="241" t="s">
        <v>19</v>
      </c>
      <c r="F256" s="242" t="s">
        <v>443</v>
      </c>
      <c r="G256" s="240"/>
      <c r="H256" s="243">
        <v>88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9" t="s">
        <v>272</v>
      </c>
      <c r="AU256" s="249" t="s">
        <v>79</v>
      </c>
      <c r="AV256" s="14" t="s">
        <v>79</v>
      </c>
      <c r="AW256" s="14" t="s">
        <v>274</v>
      </c>
      <c r="AX256" s="14" t="s">
        <v>69</v>
      </c>
      <c r="AY256" s="249" t="s">
        <v>116</v>
      </c>
    </row>
    <row r="257" s="15" customFormat="1">
      <c r="A257" s="15"/>
      <c r="B257" s="250"/>
      <c r="C257" s="251"/>
      <c r="D257" s="230" t="s">
        <v>272</v>
      </c>
      <c r="E257" s="252" t="s">
        <v>19</v>
      </c>
      <c r="F257" s="253" t="s">
        <v>278</v>
      </c>
      <c r="G257" s="251"/>
      <c r="H257" s="254">
        <v>710.58100000000002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0" t="s">
        <v>272</v>
      </c>
      <c r="AU257" s="260" t="s">
        <v>79</v>
      </c>
      <c r="AV257" s="15" t="s">
        <v>137</v>
      </c>
      <c r="AW257" s="15" t="s">
        <v>274</v>
      </c>
      <c r="AX257" s="15" t="s">
        <v>74</v>
      </c>
      <c r="AY257" s="260" t="s">
        <v>116</v>
      </c>
    </row>
    <row r="258" s="2" customFormat="1" ht="66.75" customHeight="1">
      <c r="A258" s="41"/>
      <c r="B258" s="42"/>
      <c r="C258" s="204" t="s">
        <v>206</v>
      </c>
      <c r="D258" s="204" t="s">
        <v>119</v>
      </c>
      <c r="E258" s="205" t="s">
        <v>444</v>
      </c>
      <c r="F258" s="206" t="s">
        <v>445</v>
      </c>
      <c r="G258" s="207" t="s">
        <v>318</v>
      </c>
      <c r="H258" s="208">
        <v>482.19999999999999</v>
      </c>
      <c r="I258" s="209"/>
      <c r="J258" s="210">
        <f>ROUND(I258*H258,2)</f>
        <v>0</v>
      </c>
      <c r="K258" s="206" t="s">
        <v>123</v>
      </c>
      <c r="L258" s="47"/>
      <c r="M258" s="211" t="s">
        <v>19</v>
      </c>
      <c r="N258" s="212" t="s">
        <v>40</v>
      </c>
      <c r="O258" s="87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5" t="s">
        <v>137</v>
      </c>
      <c r="AT258" s="215" t="s">
        <v>119</v>
      </c>
      <c r="AU258" s="215" t="s">
        <v>79</v>
      </c>
      <c r="AY258" s="20" t="s">
        <v>116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20" t="s">
        <v>74</v>
      </c>
      <c r="BK258" s="216">
        <f>ROUND(I258*H258,2)</f>
        <v>0</v>
      </c>
      <c r="BL258" s="20" t="s">
        <v>137</v>
      </c>
      <c r="BM258" s="215" t="s">
        <v>446</v>
      </c>
    </row>
    <row r="259" s="2" customFormat="1">
      <c r="A259" s="41"/>
      <c r="B259" s="42"/>
      <c r="C259" s="43"/>
      <c r="D259" s="217" t="s">
        <v>126</v>
      </c>
      <c r="E259" s="43"/>
      <c r="F259" s="218" t="s">
        <v>447</v>
      </c>
      <c r="G259" s="43"/>
      <c r="H259" s="43"/>
      <c r="I259" s="219"/>
      <c r="J259" s="43"/>
      <c r="K259" s="43"/>
      <c r="L259" s="47"/>
      <c r="M259" s="220"/>
      <c r="N259" s="221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126</v>
      </c>
      <c r="AU259" s="20" t="s">
        <v>79</v>
      </c>
    </row>
    <row r="260" s="13" customFormat="1">
      <c r="A260" s="13"/>
      <c r="B260" s="228"/>
      <c r="C260" s="229"/>
      <c r="D260" s="230" t="s">
        <v>272</v>
      </c>
      <c r="E260" s="231" t="s">
        <v>19</v>
      </c>
      <c r="F260" s="232" t="s">
        <v>448</v>
      </c>
      <c r="G260" s="229"/>
      <c r="H260" s="231" t="s">
        <v>19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272</v>
      </c>
      <c r="AU260" s="238" t="s">
        <v>79</v>
      </c>
      <c r="AV260" s="13" t="s">
        <v>74</v>
      </c>
      <c r="AW260" s="13" t="s">
        <v>274</v>
      </c>
      <c r="AX260" s="13" t="s">
        <v>69</v>
      </c>
      <c r="AY260" s="238" t="s">
        <v>116</v>
      </c>
    </row>
    <row r="261" s="13" customFormat="1">
      <c r="A261" s="13"/>
      <c r="B261" s="228"/>
      <c r="C261" s="229"/>
      <c r="D261" s="230" t="s">
        <v>272</v>
      </c>
      <c r="E261" s="231" t="s">
        <v>19</v>
      </c>
      <c r="F261" s="232" t="s">
        <v>449</v>
      </c>
      <c r="G261" s="229"/>
      <c r="H261" s="231" t="s">
        <v>19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272</v>
      </c>
      <c r="AU261" s="238" t="s">
        <v>79</v>
      </c>
      <c r="AV261" s="13" t="s">
        <v>74</v>
      </c>
      <c r="AW261" s="13" t="s">
        <v>274</v>
      </c>
      <c r="AX261" s="13" t="s">
        <v>69</v>
      </c>
      <c r="AY261" s="238" t="s">
        <v>116</v>
      </c>
    </row>
    <row r="262" s="14" customFormat="1">
      <c r="A262" s="14"/>
      <c r="B262" s="239"/>
      <c r="C262" s="240"/>
      <c r="D262" s="230" t="s">
        <v>272</v>
      </c>
      <c r="E262" s="241" t="s">
        <v>19</v>
      </c>
      <c r="F262" s="242" t="s">
        <v>450</v>
      </c>
      <c r="G262" s="240"/>
      <c r="H262" s="243">
        <v>49.440000000000005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272</v>
      </c>
      <c r="AU262" s="249" t="s">
        <v>79</v>
      </c>
      <c r="AV262" s="14" t="s">
        <v>79</v>
      </c>
      <c r="AW262" s="14" t="s">
        <v>274</v>
      </c>
      <c r="AX262" s="14" t="s">
        <v>69</v>
      </c>
      <c r="AY262" s="249" t="s">
        <v>116</v>
      </c>
    </row>
    <row r="263" s="14" customFormat="1">
      <c r="A263" s="14"/>
      <c r="B263" s="239"/>
      <c r="C263" s="240"/>
      <c r="D263" s="230" t="s">
        <v>272</v>
      </c>
      <c r="E263" s="241" t="s">
        <v>19</v>
      </c>
      <c r="F263" s="242" t="s">
        <v>451</v>
      </c>
      <c r="G263" s="240"/>
      <c r="H263" s="243">
        <v>10.200000000000001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9" t="s">
        <v>272</v>
      </c>
      <c r="AU263" s="249" t="s">
        <v>79</v>
      </c>
      <c r="AV263" s="14" t="s">
        <v>79</v>
      </c>
      <c r="AW263" s="14" t="s">
        <v>274</v>
      </c>
      <c r="AX263" s="14" t="s">
        <v>69</v>
      </c>
      <c r="AY263" s="249" t="s">
        <v>116</v>
      </c>
    </row>
    <row r="264" s="14" customFormat="1">
      <c r="A264" s="14"/>
      <c r="B264" s="239"/>
      <c r="C264" s="240"/>
      <c r="D264" s="230" t="s">
        <v>272</v>
      </c>
      <c r="E264" s="241" t="s">
        <v>19</v>
      </c>
      <c r="F264" s="242" t="s">
        <v>452</v>
      </c>
      <c r="G264" s="240"/>
      <c r="H264" s="243">
        <v>18.120000000000001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272</v>
      </c>
      <c r="AU264" s="249" t="s">
        <v>79</v>
      </c>
      <c r="AV264" s="14" t="s">
        <v>79</v>
      </c>
      <c r="AW264" s="14" t="s">
        <v>274</v>
      </c>
      <c r="AX264" s="14" t="s">
        <v>69</v>
      </c>
      <c r="AY264" s="249" t="s">
        <v>116</v>
      </c>
    </row>
    <row r="265" s="14" customFormat="1">
      <c r="A265" s="14"/>
      <c r="B265" s="239"/>
      <c r="C265" s="240"/>
      <c r="D265" s="230" t="s">
        <v>272</v>
      </c>
      <c r="E265" s="241" t="s">
        <v>19</v>
      </c>
      <c r="F265" s="242" t="s">
        <v>453</v>
      </c>
      <c r="G265" s="240"/>
      <c r="H265" s="243">
        <v>29.707500000000003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272</v>
      </c>
      <c r="AU265" s="249" t="s">
        <v>79</v>
      </c>
      <c r="AV265" s="14" t="s">
        <v>79</v>
      </c>
      <c r="AW265" s="14" t="s">
        <v>274</v>
      </c>
      <c r="AX265" s="14" t="s">
        <v>69</v>
      </c>
      <c r="AY265" s="249" t="s">
        <v>116</v>
      </c>
    </row>
    <row r="266" s="14" customFormat="1">
      <c r="A266" s="14"/>
      <c r="B266" s="239"/>
      <c r="C266" s="240"/>
      <c r="D266" s="230" t="s">
        <v>272</v>
      </c>
      <c r="E266" s="241" t="s">
        <v>19</v>
      </c>
      <c r="F266" s="242" t="s">
        <v>454</v>
      </c>
      <c r="G266" s="240"/>
      <c r="H266" s="243">
        <v>12.75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9" t="s">
        <v>272</v>
      </c>
      <c r="AU266" s="249" t="s">
        <v>79</v>
      </c>
      <c r="AV266" s="14" t="s">
        <v>79</v>
      </c>
      <c r="AW266" s="14" t="s">
        <v>274</v>
      </c>
      <c r="AX266" s="14" t="s">
        <v>69</v>
      </c>
      <c r="AY266" s="249" t="s">
        <v>116</v>
      </c>
    </row>
    <row r="267" s="14" customFormat="1">
      <c r="A267" s="14"/>
      <c r="B267" s="239"/>
      <c r="C267" s="240"/>
      <c r="D267" s="230" t="s">
        <v>272</v>
      </c>
      <c r="E267" s="241" t="s">
        <v>19</v>
      </c>
      <c r="F267" s="242" t="s">
        <v>455</v>
      </c>
      <c r="G267" s="240"/>
      <c r="H267" s="243">
        <v>20.399999999999999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9" t="s">
        <v>272</v>
      </c>
      <c r="AU267" s="249" t="s">
        <v>79</v>
      </c>
      <c r="AV267" s="14" t="s">
        <v>79</v>
      </c>
      <c r="AW267" s="14" t="s">
        <v>274</v>
      </c>
      <c r="AX267" s="14" t="s">
        <v>69</v>
      </c>
      <c r="AY267" s="249" t="s">
        <v>116</v>
      </c>
    </row>
    <row r="268" s="14" customFormat="1">
      <c r="A268" s="14"/>
      <c r="B268" s="239"/>
      <c r="C268" s="240"/>
      <c r="D268" s="230" t="s">
        <v>272</v>
      </c>
      <c r="E268" s="241" t="s">
        <v>19</v>
      </c>
      <c r="F268" s="242" t="s">
        <v>456</v>
      </c>
      <c r="G268" s="240"/>
      <c r="H268" s="243">
        <v>66.68249999999999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272</v>
      </c>
      <c r="AU268" s="249" t="s">
        <v>79</v>
      </c>
      <c r="AV268" s="14" t="s">
        <v>79</v>
      </c>
      <c r="AW268" s="14" t="s">
        <v>274</v>
      </c>
      <c r="AX268" s="14" t="s">
        <v>69</v>
      </c>
      <c r="AY268" s="249" t="s">
        <v>116</v>
      </c>
    </row>
    <row r="269" s="14" customFormat="1">
      <c r="A269" s="14"/>
      <c r="B269" s="239"/>
      <c r="C269" s="240"/>
      <c r="D269" s="230" t="s">
        <v>272</v>
      </c>
      <c r="E269" s="241" t="s">
        <v>19</v>
      </c>
      <c r="F269" s="242" t="s">
        <v>457</v>
      </c>
      <c r="G269" s="240"/>
      <c r="H269" s="243">
        <v>13.1325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9" t="s">
        <v>272</v>
      </c>
      <c r="AU269" s="249" t="s">
        <v>79</v>
      </c>
      <c r="AV269" s="14" t="s">
        <v>79</v>
      </c>
      <c r="AW269" s="14" t="s">
        <v>274</v>
      </c>
      <c r="AX269" s="14" t="s">
        <v>69</v>
      </c>
      <c r="AY269" s="249" t="s">
        <v>116</v>
      </c>
    </row>
    <row r="270" s="16" customFormat="1">
      <c r="A270" s="16"/>
      <c r="B270" s="261"/>
      <c r="C270" s="262"/>
      <c r="D270" s="230" t="s">
        <v>272</v>
      </c>
      <c r="E270" s="263" t="s">
        <v>19</v>
      </c>
      <c r="F270" s="264" t="s">
        <v>329</v>
      </c>
      <c r="G270" s="262"/>
      <c r="H270" s="265">
        <v>220.43250000000001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1" t="s">
        <v>272</v>
      </c>
      <c r="AU270" s="271" t="s">
        <v>79</v>
      </c>
      <c r="AV270" s="16" t="s">
        <v>279</v>
      </c>
      <c r="AW270" s="16" t="s">
        <v>274</v>
      </c>
      <c r="AX270" s="16" t="s">
        <v>69</v>
      </c>
      <c r="AY270" s="271" t="s">
        <v>116</v>
      </c>
    </row>
    <row r="271" s="14" customFormat="1">
      <c r="A271" s="14"/>
      <c r="B271" s="239"/>
      <c r="C271" s="240"/>
      <c r="D271" s="230" t="s">
        <v>272</v>
      </c>
      <c r="E271" s="241" t="s">
        <v>19</v>
      </c>
      <c r="F271" s="242" t="s">
        <v>458</v>
      </c>
      <c r="G271" s="240"/>
      <c r="H271" s="243">
        <v>2.5874999999999999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9" t="s">
        <v>272</v>
      </c>
      <c r="AU271" s="249" t="s">
        <v>79</v>
      </c>
      <c r="AV271" s="14" t="s">
        <v>79</v>
      </c>
      <c r="AW271" s="14" t="s">
        <v>274</v>
      </c>
      <c r="AX271" s="14" t="s">
        <v>69</v>
      </c>
      <c r="AY271" s="249" t="s">
        <v>116</v>
      </c>
    </row>
    <row r="272" s="16" customFormat="1">
      <c r="A272" s="16"/>
      <c r="B272" s="261"/>
      <c r="C272" s="262"/>
      <c r="D272" s="230" t="s">
        <v>272</v>
      </c>
      <c r="E272" s="263" t="s">
        <v>19</v>
      </c>
      <c r="F272" s="264" t="s">
        <v>329</v>
      </c>
      <c r="G272" s="262"/>
      <c r="H272" s="265">
        <v>2.5874999999999999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71" t="s">
        <v>272</v>
      </c>
      <c r="AU272" s="271" t="s">
        <v>79</v>
      </c>
      <c r="AV272" s="16" t="s">
        <v>279</v>
      </c>
      <c r="AW272" s="16" t="s">
        <v>274</v>
      </c>
      <c r="AX272" s="16" t="s">
        <v>69</v>
      </c>
      <c r="AY272" s="271" t="s">
        <v>116</v>
      </c>
    </row>
    <row r="273" s="14" customFormat="1">
      <c r="A273" s="14"/>
      <c r="B273" s="239"/>
      <c r="C273" s="240"/>
      <c r="D273" s="230" t="s">
        <v>272</v>
      </c>
      <c r="E273" s="241" t="s">
        <v>19</v>
      </c>
      <c r="F273" s="242" t="s">
        <v>459</v>
      </c>
      <c r="G273" s="240"/>
      <c r="H273" s="243">
        <v>46.305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9" t="s">
        <v>272</v>
      </c>
      <c r="AU273" s="249" t="s">
        <v>79</v>
      </c>
      <c r="AV273" s="14" t="s">
        <v>79</v>
      </c>
      <c r="AW273" s="14" t="s">
        <v>274</v>
      </c>
      <c r="AX273" s="14" t="s">
        <v>69</v>
      </c>
      <c r="AY273" s="249" t="s">
        <v>116</v>
      </c>
    </row>
    <row r="274" s="16" customFormat="1">
      <c r="A274" s="16"/>
      <c r="B274" s="261"/>
      <c r="C274" s="262"/>
      <c r="D274" s="230" t="s">
        <v>272</v>
      </c>
      <c r="E274" s="263" t="s">
        <v>19</v>
      </c>
      <c r="F274" s="264" t="s">
        <v>329</v>
      </c>
      <c r="G274" s="262"/>
      <c r="H274" s="265">
        <v>46.305</v>
      </c>
      <c r="I274" s="266"/>
      <c r="J274" s="262"/>
      <c r="K274" s="262"/>
      <c r="L274" s="267"/>
      <c r="M274" s="268"/>
      <c r="N274" s="269"/>
      <c r="O274" s="269"/>
      <c r="P274" s="269"/>
      <c r="Q274" s="269"/>
      <c r="R274" s="269"/>
      <c r="S274" s="269"/>
      <c r="T274" s="270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71" t="s">
        <v>272</v>
      </c>
      <c r="AU274" s="271" t="s">
        <v>79</v>
      </c>
      <c r="AV274" s="16" t="s">
        <v>279</v>
      </c>
      <c r="AW274" s="16" t="s">
        <v>274</v>
      </c>
      <c r="AX274" s="16" t="s">
        <v>69</v>
      </c>
      <c r="AY274" s="271" t="s">
        <v>116</v>
      </c>
    </row>
    <row r="275" s="14" customFormat="1">
      <c r="A275" s="14"/>
      <c r="B275" s="239"/>
      <c r="C275" s="240"/>
      <c r="D275" s="230" t="s">
        <v>272</v>
      </c>
      <c r="E275" s="241" t="s">
        <v>19</v>
      </c>
      <c r="F275" s="242" t="s">
        <v>460</v>
      </c>
      <c r="G275" s="240"/>
      <c r="H275" s="243">
        <v>14.789999999999999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9" t="s">
        <v>272</v>
      </c>
      <c r="AU275" s="249" t="s">
        <v>79</v>
      </c>
      <c r="AV275" s="14" t="s">
        <v>79</v>
      </c>
      <c r="AW275" s="14" t="s">
        <v>274</v>
      </c>
      <c r="AX275" s="14" t="s">
        <v>69</v>
      </c>
      <c r="AY275" s="249" t="s">
        <v>116</v>
      </c>
    </row>
    <row r="276" s="14" customFormat="1">
      <c r="A276" s="14"/>
      <c r="B276" s="239"/>
      <c r="C276" s="240"/>
      <c r="D276" s="230" t="s">
        <v>272</v>
      </c>
      <c r="E276" s="241" t="s">
        <v>19</v>
      </c>
      <c r="F276" s="242" t="s">
        <v>461</v>
      </c>
      <c r="G276" s="240"/>
      <c r="H276" s="243">
        <v>13.770000000000001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9" t="s">
        <v>272</v>
      </c>
      <c r="AU276" s="249" t="s">
        <v>79</v>
      </c>
      <c r="AV276" s="14" t="s">
        <v>79</v>
      </c>
      <c r="AW276" s="14" t="s">
        <v>274</v>
      </c>
      <c r="AX276" s="14" t="s">
        <v>69</v>
      </c>
      <c r="AY276" s="249" t="s">
        <v>116</v>
      </c>
    </row>
    <row r="277" s="16" customFormat="1">
      <c r="A277" s="16"/>
      <c r="B277" s="261"/>
      <c r="C277" s="262"/>
      <c r="D277" s="230" t="s">
        <v>272</v>
      </c>
      <c r="E277" s="263" t="s">
        <v>19</v>
      </c>
      <c r="F277" s="264" t="s">
        <v>329</v>
      </c>
      <c r="G277" s="262"/>
      <c r="H277" s="265">
        <v>28.560000000000002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71" t="s">
        <v>272</v>
      </c>
      <c r="AU277" s="271" t="s">
        <v>79</v>
      </c>
      <c r="AV277" s="16" t="s">
        <v>279</v>
      </c>
      <c r="AW277" s="16" t="s">
        <v>274</v>
      </c>
      <c r="AX277" s="16" t="s">
        <v>69</v>
      </c>
      <c r="AY277" s="271" t="s">
        <v>116</v>
      </c>
    </row>
    <row r="278" s="14" customFormat="1">
      <c r="A278" s="14"/>
      <c r="B278" s="239"/>
      <c r="C278" s="240"/>
      <c r="D278" s="230" t="s">
        <v>272</v>
      </c>
      <c r="E278" s="241" t="s">
        <v>19</v>
      </c>
      <c r="F278" s="242" t="s">
        <v>462</v>
      </c>
      <c r="G278" s="240"/>
      <c r="H278" s="243">
        <v>27.630000000000003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9" t="s">
        <v>272</v>
      </c>
      <c r="AU278" s="249" t="s">
        <v>79</v>
      </c>
      <c r="AV278" s="14" t="s">
        <v>79</v>
      </c>
      <c r="AW278" s="14" t="s">
        <v>274</v>
      </c>
      <c r="AX278" s="14" t="s">
        <v>69</v>
      </c>
      <c r="AY278" s="249" t="s">
        <v>116</v>
      </c>
    </row>
    <row r="279" s="14" customFormat="1">
      <c r="A279" s="14"/>
      <c r="B279" s="239"/>
      <c r="C279" s="240"/>
      <c r="D279" s="230" t="s">
        <v>272</v>
      </c>
      <c r="E279" s="241" t="s">
        <v>19</v>
      </c>
      <c r="F279" s="242" t="s">
        <v>463</v>
      </c>
      <c r="G279" s="240"/>
      <c r="H279" s="243">
        <v>31.297500000000007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9" t="s">
        <v>272</v>
      </c>
      <c r="AU279" s="249" t="s">
        <v>79</v>
      </c>
      <c r="AV279" s="14" t="s">
        <v>79</v>
      </c>
      <c r="AW279" s="14" t="s">
        <v>274</v>
      </c>
      <c r="AX279" s="14" t="s">
        <v>69</v>
      </c>
      <c r="AY279" s="249" t="s">
        <v>116</v>
      </c>
    </row>
    <row r="280" s="14" customFormat="1">
      <c r="A280" s="14"/>
      <c r="B280" s="239"/>
      <c r="C280" s="240"/>
      <c r="D280" s="230" t="s">
        <v>272</v>
      </c>
      <c r="E280" s="241" t="s">
        <v>19</v>
      </c>
      <c r="F280" s="242" t="s">
        <v>464</v>
      </c>
      <c r="G280" s="240"/>
      <c r="H280" s="243">
        <v>42.314999999999998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9" t="s">
        <v>272</v>
      </c>
      <c r="AU280" s="249" t="s">
        <v>79</v>
      </c>
      <c r="AV280" s="14" t="s">
        <v>79</v>
      </c>
      <c r="AW280" s="14" t="s">
        <v>274</v>
      </c>
      <c r="AX280" s="14" t="s">
        <v>69</v>
      </c>
      <c r="AY280" s="249" t="s">
        <v>116</v>
      </c>
    </row>
    <row r="281" s="14" customFormat="1">
      <c r="A281" s="14"/>
      <c r="B281" s="239"/>
      <c r="C281" s="240"/>
      <c r="D281" s="230" t="s">
        <v>272</v>
      </c>
      <c r="E281" s="241" t="s">
        <v>19</v>
      </c>
      <c r="F281" s="242" t="s">
        <v>465</v>
      </c>
      <c r="G281" s="240"/>
      <c r="H281" s="243">
        <v>13.320000000000002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9" t="s">
        <v>272</v>
      </c>
      <c r="AU281" s="249" t="s">
        <v>79</v>
      </c>
      <c r="AV281" s="14" t="s">
        <v>79</v>
      </c>
      <c r="AW281" s="14" t="s">
        <v>274</v>
      </c>
      <c r="AX281" s="14" t="s">
        <v>69</v>
      </c>
      <c r="AY281" s="249" t="s">
        <v>116</v>
      </c>
    </row>
    <row r="282" s="14" customFormat="1">
      <c r="A282" s="14"/>
      <c r="B282" s="239"/>
      <c r="C282" s="240"/>
      <c r="D282" s="230" t="s">
        <v>272</v>
      </c>
      <c r="E282" s="241" t="s">
        <v>19</v>
      </c>
      <c r="F282" s="242" t="s">
        <v>466</v>
      </c>
      <c r="G282" s="240"/>
      <c r="H282" s="243">
        <v>14.962500000000002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9" t="s">
        <v>272</v>
      </c>
      <c r="AU282" s="249" t="s">
        <v>79</v>
      </c>
      <c r="AV282" s="14" t="s">
        <v>79</v>
      </c>
      <c r="AW282" s="14" t="s">
        <v>274</v>
      </c>
      <c r="AX282" s="14" t="s">
        <v>69</v>
      </c>
      <c r="AY282" s="249" t="s">
        <v>116</v>
      </c>
    </row>
    <row r="283" s="16" customFormat="1">
      <c r="A283" s="16"/>
      <c r="B283" s="261"/>
      <c r="C283" s="262"/>
      <c r="D283" s="230" t="s">
        <v>272</v>
      </c>
      <c r="E283" s="263" t="s">
        <v>19</v>
      </c>
      <c r="F283" s="264" t="s">
        <v>329</v>
      </c>
      <c r="G283" s="262"/>
      <c r="H283" s="265">
        <v>129.52500000000001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71" t="s">
        <v>272</v>
      </c>
      <c r="AU283" s="271" t="s">
        <v>79</v>
      </c>
      <c r="AV283" s="16" t="s">
        <v>279</v>
      </c>
      <c r="AW283" s="16" t="s">
        <v>274</v>
      </c>
      <c r="AX283" s="16" t="s">
        <v>69</v>
      </c>
      <c r="AY283" s="271" t="s">
        <v>116</v>
      </c>
    </row>
    <row r="284" s="14" customFormat="1">
      <c r="A284" s="14"/>
      <c r="B284" s="239"/>
      <c r="C284" s="240"/>
      <c r="D284" s="230" t="s">
        <v>272</v>
      </c>
      <c r="E284" s="241" t="s">
        <v>19</v>
      </c>
      <c r="F284" s="242" t="s">
        <v>467</v>
      </c>
      <c r="G284" s="240"/>
      <c r="H284" s="243">
        <v>12.712500000000002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272</v>
      </c>
      <c r="AU284" s="249" t="s">
        <v>79</v>
      </c>
      <c r="AV284" s="14" t="s">
        <v>79</v>
      </c>
      <c r="AW284" s="14" t="s">
        <v>274</v>
      </c>
      <c r="AX284" s="14" t="s">
        <v>69</v>
      </c>
      <c r="AY284" s="249" t="s">
        <v>116</v>
      </c>
    </row>
    <row r="285" s="14" customFormat="1">
      <c r="A285" s="14"/>
      <c r="B285" s="239"/>
      <c r="C285" s="240"/>
      <c r="D285" s="230" t="s">
        <v>272</v>
      </c>
      <c r="E285" s="241" t="s">
        <v>19</v>
      </c>
      <c r="F285" s="242" t="s">
        <v>468</v>
      </c>
      <c r="G285" s="240"/>
      <c r="H285" s="243">
        <v>2.8000000000000003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9" t="s">
        <v>272</v>
      </c>
      <c r="AU285" s="249" t="s">
        <v>79</v>
      </c>
      <c r="AV285" s="14" t="s">
        <v>79</v>
      </c>
      <c r="AW285" s="14" t="s">
        <v>274</v>
      </c>
      <c r="AX285" s="14" t="s">
        <v>69</v>
      </c>
      <c r="AY285" s="249" t="s">
        <v>116</v>
      </c>
    </row>
    <row r="286" s="16" customFormat="1">
      <c r="A286" s="16"/>
      <c r="B286" s="261"/>
      <c r="C286" s="262"/>
      <c r="D286" s="230" t="s">
        <v>272</v>
      </c>
      <c r="E286" s="263" t="s">
        <v>19</v>
      </c>
      <c r="F286" s="264" t="s">
        <v>329</v>
      </c>
      <c r="G286" s="262"/>
      <c r="H286" s="265">
        <v>15.512500000000003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71" t="s">
        <v>272</v>
      </c>
      <c r="AU286" s="271" t="s">
        <v>79</v>
      </c>
      <c r="AV286" s="16" t="s">
        <v>279</v>
      </c>
      <c r="AW286" s="16" t="s">
        <v>274</v>
      </c>
      <c r="AX286" s="16" t="s">
        <v>69</v>
      </c>
      <c r="AY286" s="271" t="s">
        <v>116</v>
      </c>
    </row>
    <row r="287" s="14" customFormat="1">
      <c r="A287" s="14"/>
      <c r="B287" s="239"/>
      <c r="C287" s="240"/>
      <c r="D287" s="230" t="s">
        <v>272</v>
      </c>
      <c r="E287" s="241" t="s">
        <v>19</v>
      </c>
      <c r="F287" s="242" t="s">
        <v>469</v>
      </c>
      <c r="G287" s="240"/>
      <c r="H287" s="243">
        <v>46.811000000000007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9" t="s">
        <v>272</v>
      </c>
      <c r="AU287" s="249" t="s">
        <v>79</v>
      </c>
      <c r="AV287" s="14" t="s">
        <v>79</v>
      </c>
      <c r="AW287" s="14" t="s">
        <v>274</v>
      </c>
      <c r="AX287" s="14" t="s">
        <v>69</v>
      </c>
      <c r="AY287" s="249" t="s">
        <v>116</v>
      </c>
    </row>
    <row r="288" s="16" customFormat="1">
      <c r="A288" s="16"/>
      <c r="B288" s="261"/>
      <c r="C288" s="262"/>
      <c r="D288" s="230" t="s">
        <v>272</v>
      </c>
      <c r="E288" s="263" t="s">
        <v>19</v>
      </c>
      <c r="F288" s="264" t="s">
        <v>329</v>
      </c>
      <c r="G288" s="262"/>
      <c r="H288" s="265">
        <v>46.811000000000007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71" t="s">
        <v>272</v>
      </c>
      <c r="AU288" s="271" t="s">
        <v>79</v>
      </c>
      <c r="AV288" s="16" t="s">
        <v>279</v>
      </c>
      <c r="AW288" s="16" t="s">
        <v>274</v>
      </c>
      <c r="AX288" s="16" t="s">
        <v>69</v>
      </c>
      <c r="AY288" s="271" t="s">
        <v>116</v>
      </c>
    </row>
    <row r="289" s="14" customFormat="1">
      <c r="A289" s="14"/>
      <c r="B289" s="239"/>
      <c r="C289" s="240"/>
      <c r="D289" s="230" t="s">
        <v>272</v>
      </c>
      <c r="E289" s="241" t="s">
        <v>19</v>
      </c>
      <c r="F289" s="242" t="s">
        <v>470</v>
      </c>
      <c r="G289" s="240"/>
      <c r="H289" s="243">
        <v>-6.3486875000000005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9" t="s">
        <v>272</v>
      </c>
      <c r="AU289" s="249" t="s">
        <v>79</v>
      </c>
      <c r="AV289" s="14" t="s">
        <v>79</v>
      </c>
      <c r="AW289" s="14" t="s">
        <v>274</v>
      </c>
      <c r="AX289" s="14" t="s">
        <v>69</v>
      </c>
      <c r="AY289" s="249" t="s">
        <v>116</v>
      </c>
    </row>
    <row r="290" s="14" customFormat="1">
      <c r="A290" s="14"/>
      <c r="B290" s="239"/>
      <c r="C290" s="240"/>
      <c r="D290" s="230" t="s">
        <v>272</v>
      </c>
      <c r="E290" s="241" t="s">
        <v>19</v>
      </c>
      <c r="F290" s="242" t="s">
        <v>471</v>
      </c>
      <c r="G290" s="240"/>
      <c r="H290" s="243">
        <v>-1.1852243999999998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272</v>
      </c>
      <c r="AU290" s="249" t="s">
        <v>79</v>
      </c>
      <c r="AV290" s="14" t="s">
        <v>79</v>
      </c>
      <c r="AW290" s="14" t="s">
        <v>274</v>
      </c>
      <c r="AX290" s="14" t="s">
        <v>69</v>
      </c>
      <c r="AY290" s="249" t="s">
        <v>116</v>
      </c>
    </row>
    <row r="291" s="15" customFormat="1">
      <c r="A291" s="15"/>
      <c r="B291" s="250"/>
      <c r="C291" s="251"/>
      <c r="D291" s="230" t="s">
        <v>272</v>
      </c>
      <c r="E291" s="252" t="s">
        <v>19</v>
      </c>
      <c r="F291" s="253" t="s">
        <v>278</v>
      </c>
      <c r="G291" s="251"/>
      <c r="H291" s="254">
        <v>482.19958809999997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0" t="s">
        <v>272</v>
      </c>
      <c r="AU291" s="260" t="s">
        <v>79</v>
      </c>
      <c r="AV291" s="15" t="s">
        <v>137</v>
      </c>
      <c r="AW291" s="15" t="s">
        <v>274</v>
      </c>
      <c r="AX291" s="15" t="s">
        <v>74</v>
      </c>
      <c r="AY291" s="260" t="s">
        <v>116</v>
      </c>
    </row>
    <row r="292" s="2" customFormat="1" ht="16.5" customHeight="1">
      <c r="A292" s="41"/>
      <c r="B292" s="42"/>
      <c r="C292" s="272" t="s">
        <v>7</v>
      </c>
      <c r="D292" s="272" t="s">
        <v>472</v>
      </c>
      <c r="E292" s="273" t="s">
        <v>473</v>
      </c>
      <c r="F292" s="274" t="s">
        <v>474</v>
      </c>
      <c r="G292" s="275" t="s">
        <v>428</v>
      </c>
      <c r="H292" s="276">
        <v>964.39999999999998</v>
      </c>
      <c r="I292" s="277"/>
      <c r="J292" s="278">
        <f>ROUND(I292*H292,2)</f>
        <v>0</v>
      </c>
      <c r="K292" s="274" t="s">
        <v>123</v>
      </c>
      <c r="L292" s="279"/>
      <c r="M292" s="280" t="s">
        <v>19</v>
      </c>
      <c r="N292" s="281" t="s">
        <v>40</v>
      </c>
      <c r="O292" s="87"/>
      <c r="P292" s="213">
        <f>O292*H292</f>
        <v>0</v>
      </c>
      <c r="Q292" s="213">
        <v>1</v>
      </c>
      <c r="R292" s="213">
        <f>Q292*H292</f>
        <v>964.39999999999998</v>
      </c>
      <c r="S292" s="213">
        <v>0</v>
      </c>
      <c r="T292" s="214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5" t="s">
        <v>159</v>
      </c>
      <c r="AT292" s="215" t="s">
        <v>472</v>
      </c>
      <c r="AU292" s="215" t="s">
        <v>79</v>
      </c>
      <c r="AY292" s="20" t="s">
        <v>116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20" t="s">
        <v>74</v>
      </c>
      <c r="BK292" s="216">
        <f>ROUND(I292*H292,2)</f>
        <v>0</v>
      </c>
      <c r="BL292" s="20" t="s">
        <v>137</v>
      </c>
      <c r="BM292" s="215" t="s">
        <v>475</v>
      </c>
    </row>
    <row r="293" s="14" customFormat="1">
      <c r="A293" s="14"/>
      <c r="B293" s="239"/>
      <c r="C293" s="240"/>
      <c r="D293" s="230" t="s">
        <v>272</v>
      </c>
      <c r="E293" s="241" t="s">
        <v>19</v>
      </c>
      <c r="F293" s="242" t="s">
        <v>476</v>
      </c>
      <c r="G293" s="240"/>
      <c r="H293" s="243">
        <v>964.39999999999998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9" t="s">
        <v>272</v>
      </c>
      <c r="AU293" s="249" t="s">
        <v>79</v>
      </c>
      <c r="AV293" s="14" t="s">
        <v>79</v>
      </c>
      <c r="AW293" s="14" t="s">
        <v>274</v>
      </c>
      <c r="AX293" s="14" t="s">
        <v>74</v>
      </c>
      <c r="AY293" s="249" t="s">
        <v>116</v>
      </c>
    </row>
    <row r="294" s="12" customFormat="1" ht="20.88" customHeight="1">
      <c r="A294" s="12"/>
      <c r="B294" s="188"/>
      <c r="C294" s="189"/>
      <c r="D294" s="190" t="s">
        <v>68</v>
      </c>
      <c r="E294" s="202" t="s">
        <v>179</v>
      </c>
      <c r="F294" s="202" t="s">
        <v>477</v>
      </c>
      <c r="G294" s="189"/>
      <c r="H294" s="189"/>
      <c r="I294" s="192"/>
      <c r="J294" s="203">
        <f>BK294</f>
        <v>0</v>
      </c>
      <c r="K294" s="189"/>
      <c r="L294" s="194"/>
      <c r="M294" s="195"/>
      <c r="N294" s="196"/>
      <c r="O294" s="196"/>
      <c r="P294" s="197">
        <f>SUM(P295:P326)</f>
        <v>0</v>
      </c>
      <c r="Q294" s="196"/>
      <c r="R294" s="197">
        <f>SUM(R295:R326)</f>
        <v>0.019</v>
      </c>
      <c r="S294" s="196"/>
      <c r="T294" s="198">
        <f>SUM(T295:T326)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99" t="s">
        <v>74</v>
      </c>
      <c r="AT294" s="200" t="s">
        <v>68</v>
      </c>
      <c r="AU294" s="200" t="s">
        <v>79</v>
      </c>
      <c r="AY294" s="199" t="s">
        <v>116</v>
      </c>
      <c r="BK294" s="201">
        <f>SUM(BK295:BK326)</f>
        <v>0</v>
      </c>
    </row>
    <row r="295" s="2" customFormat="1" ht="24.15" customHeight="1">
      <c r="A295" s="41"/>
      <c r="B295" s="42"/>
      <c r="C295" s="204" t="s">
        <v>216</v>
      </c>
      <c r="D295" s="204" t="s">
        <v>119</v>
      </c>
      <c r="E295" s="205" t="s">
        <v>478</v>
      </c>
      <c r="F295" s="206" t="s">
        <v>479</v>
      </c>
      <c r="G295" s="207" t="s">
        <v>270</v>
      </c>
      <c r="H295" s="208">
        <v>437.5</v>
      </c>
      <c r="I295" s="209"/>
      <c r="J295" s="210">
        <f>ROUND(I295*H295,2)</f>
        <v>0</v>
      </c>
      <c r="K295" s="206" t="s">
        <v>123</v>
      </c>
      <c r="L295" s="47"/>
      <c r="M295" s="211" t="s">
        <v>19</v>
      </c>
      <c r="N295" s="212" t="s">
        <v>40</v>
      </c>
      <c r="O295" s="87"/>
      <c r="P295" s="213">
        <f>O295*H295</f>
        <v>0</v>
      </c>
      <c r="Q295" s="213">
        <v>0</v>
      </c>
      <c r="R295" s="213">
        <f>Q295*H295</f>
        <v>0</v>
      </c>
      <c r="S295" s="213">
        <v>0</v>
      </c>
      <c r="T295" s="214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5" t="s">
        <v>137</v>
      </c>
      <c r="AT295" s="215" t="s">
        <v>119</v>
      </c>
      <c r="AU295" s="215" t="s">
        <v>279</v>
      </c>
      <c r="AY295" s="20" t="s">
        <v>116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20" t="s">
        <v>74</v>
      </c>
      <c r="BK295" s="216">
        <f>ROUND(I295*H295,2)</f>
        <v>0</v>
      </c>
      <c r="BL295" s="20" t="s">
        <v>137</v>
      </c>
      <c r="BM295" s="215" t="s">
        <v>480</v>
      </c>
    </row>
    <row r="296" s="2" customFormat="1">
      <c r="A296" s="41"/>
      <c r="B296" s="42"/>
      <c r="C296" s="43"/>
      <c r="D296" s="217" t="s">
        <v>126</v>
      </c>
      <c r="E296" s="43"/>
      <c r="F296" s="218" t="s">
        <v>481</v>
      </c>
      <c r="G296" s="43"/>
      <c r="H296" s="43"/>
      <c r="I296" s="219"/>
      <c r="J296" s="43"/>
      <c r="K296" s="43"/>
      <c r="L296" s="47"/>
      <c r="M296" s="220"/>
      <c r="N296" s="221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126</v>
      </c>
      <c r="AU296" s="20" t="s">
        <v>279</v>
      </c>
    </row>
    <row r="297" s="13" customFormat="1">
      <c r="A297" s="13"/>
      <c r="B297" s="228"/>
      <c r="C297" s="229"/>
      <c r="D297" s="230" t="s">
        <v>272</v>
      </c>
      <c r="E297" s="231" t="s">
        <v>19</v>
      </c>
      <c r="F297" s="232" t="s">
        <v>482</v>
      </c>
      <c r="G297" s="229"/>
      <c r="H297" s="231" t="s">
        <v>19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8" t="s">
        <v>272</v>
      </c>
      <c r="AU297" s="238" t="s">
        <v>279</v>
      </c>
      <c r="AV297" s="13" t="s">
        <v>74</v>
      </c>
      <c r="AW297" s="13" t="s">
        <v>274</v>
      </c>
      <c r="AX297" s="13" t="s">
        <v>69</v>
      </c>
      <c r="AY297" s="238" t="s">
        <v>116</v>
      </c>
    </row>
    <row r="298" s="14" customFormat="1">
      <c r="A298" s="14"/>
      <c r="B298" s="239"/>
      <c r="C298" s="240"/>
      <c r="D298" s="230" t="s">
        <v>272</v>
      </c>
      <c r="E298" s="241" t="s">
        <v>19</v>
      </c>
      <c r="F298" s="242" t="s">
        <v>483</v>
      </c>
      <c r="G298" s="240"/>
      <c r="H298" s="243">
        <v>40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9" t="s">
        <v>272</v>
      </c>
      <c r="AU298" s="249" t="s">
        <v>279</v>
      </c>
      <c r="AV298" s="14" t="s">
        <v>79</v>
      </c>
      <c r="AW298" s="14" t="s">
        <v>274</v>
      </c>
      <c r="AX298" s="14" t="s">
        <v>69</v>
      </c>
      <c r="AY298" s="249" t="s">
        <v>116</v>
      </c>
    </row>
    <row r="299" s="14" customFormat="1">
      <c r="A299" s="14"/>
      <c r="B299" s="239"/>
      <c r="C299" s="240"/>
      <c r="D299" s="230" t="s">
        <v>272</v>
      </c>
      <c r="E299" s="241" t="s">
        <v>19</v>
      </c>
      <c r="F299" s="242" t="s">
        <v>484</v>
      </c>
      <c r="G299" s="240"/>
      <c r="H299" s="243">
        <v>78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9" t="s">
        <v>272</v>
      </c>
      <c r="AU299" s="249" t="s">
        <v>279</v>
      </c>
      <c r="AV299" s="14" t="s">
        <v>79</v>
      </c>
      <c r="AW299" s="14" t="s">
        <v>274</v>
      </c>
      <c r="AX299" s="14" t="s">
        <v>69</v>
      </c>
      <c r="AY299" s="249" t="s">
        <v>116</v>
      </c>
    </row>
    <row r="300" s="14" customFormat="1">
      <c r="A300" s="14"/>
      <c r="B300" s="239"/>
      <c r="C300" s="240"/>
      <c r="D300" s="230" t="s">
        <v>272</v>
      </c>
      <c r="E300" s="241" t="s">
        <v>19</v>
      </c>
      <c r="F300" s="242" t="s">
        <v>485</v>
      </c>
      <c r="G300" s="240"/>
      <c r="H300" s="243">
        <v>48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9" t="s">
        <v>272</v>
      </c>
      <c r="AU300" s="249" t="s">
        <v>279</v>
      </c>
      <c r="AV300" s="14" t="s">
        <v>79</v>
      </c>
      <c r="AW300" s="14" t="s">
        <v>274</v>
      </c>
      <c r="AX300" s="14" t="s">
        <v>69</v>
      </c>
      <c r="AY300" s="249" t="s">
        <v>116</v>
      </c>
    </row>
    <row r="301" s="14" customFormat="1">
      <c r="A301" s="14"/>
      <c r="B301" s="239"/>
      <c r="C301" s="240"/>
      <c r="D301" s="230" t="s">
        <v>272</v>
      </c>
      <c r="E301" s="241" t="s">
        <v>19</v>
      </c>
      <c r="F301" s="242" t="s">
        <v>486</v>
      </c>
      <c r="G301" s="240"/>
      <c r="H301" s="243">
        <v>86.5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272</v>
      </c>
      <c r="AU301" s="249" t="s">
        <v>279</v>
      </c>
      <c r="AV301" s="14" t="s">
        <v>79</v>
      </c>
      <c r="AW301" s="14" t="s">
        <v>274</v>
      </c>
      <c r="AX301" s="14" t="s">
        <v>69</v>
      </c>
      <c r="AY301" s="249" t="s">
        <v>116</v>
      </c>
    </row>
    <row r="302" s="14" customFormat="1">
      <c r="A302" s="14"/>
      <c r="B302" s="239"/>
      <c r="C302" s="240"/>
      <c r="D302" s="230" t="s">
        <v>272</v>
      </c>
      <c r="E302" s="241" t="s">
        <v>19</v>
      </c>
      <c r="F302" s="242" t="s">
        <v>487</v>
      </c>
      <c r="G302" s="240"/>
      <c r="H302" s="243">
        <v>9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9" t="s">
        <v>272</v>
      </c>
      <c r="AU302" s="249" t="s">
        <v>279</v>
      </c>
      <c r="AV302" s="14" t="s">
        <v>79</v>
      </c>
      <c r="AW302" s="14" t="s">
        <v>274</v>
      </c>
      <c r="AX302" s="14" t="s">
        <v>69</v>
      </c>
      <c r="AY302" s="249" t="s">
        <v>116</v>
      </c>
    </row>
    <row r="303" s="14" customFormat="1">
      <c r="A303" s="14"/>
      <c r="B303" s="239"/>
      <c r="C303" s="240"/>
      <c r="D303" s="230" t="s">
        <v>272</v>
      </c>
      <c r="E303" s="241" t="s">
        <v>19</v>
      </c>
      <c r="F303" s="242" t="s">
        <v>488</v>
      </c>
      <c r="G303" s="240"/>
      <c r="H303" s="243">
        <v>44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9" t="s">
        <v>272</v>
      </c>
      <c r="AU303" s="249" t="s">
        <v>279</v>
      </c>
      <c r="AV303" s="14" t="s">
        <v>79</v>
      </c>
      <c r="AW303" s="14" t="s">
        <v>274</v>
      </c>
      <c r="AX303" s="14" t="s">
        <v>69</v>
      </c>
      <c r="AY303" s="249" t="s">
        <v>116</v>
      </c>
    </row>
    <row r="304" s="14" customFormat="1">
      <c r="A304" s="14"/>
      <c r="B304" s="239"/>
      <c r="C304" s="240"/>
      <c r="D304" s="230" t="s">
        <v>272</v>
      </c>
      <c r="E304" s="241" t="s">
        <v>19</v>
      </c>
      <c r="F304" s="242" t="s">
        <v>489</v>
      </c>
      <c r="G304" s="240"/>
      <c r="H304" s="243">
        <v>102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9" t="s">
        <v>272</v>
      </c>
      <c r="AU304" s="249" t="s">
        <v>279</v>
      </c>
      <c r="AV304" s="14" t="s">
        <v>79</v>
      </c>
      <c r="AW304" s="14" t="s">
        <v>274</v>
      </c>
      <c r="AX304" s="14" t="s">
        <v>69</v>
      </c>
      <c r="AY304" s="249" t="s">
        <v>116</v>
      </c>
    </row>
    <row r="305" s="14" customFormat="1">
      <c r="A305" s="14"/>
      <c r="B305" s="239"/>
      <c r="C305" s="240"/>
      <c r="D305" s="230" t="s">
        <v>272</v>
      </c>
      <c r="E305" s="241" t="s">
        <v>19</v>
      </c>
      <c r="F305" s="242" t="s">
        <v>490</v>
      </c>
      <c r="G305" s="240"/>
      <c r="H305" s="243">
        <v>15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272</v>
      </c>
      <c r="AU305" s="249" t="s">
        <v>279</v>
      </c>
      <c r="AV305" s="14" t="s">
        <v>79</v>
      </c>
      <c r="AW305" s="14" t="s">
        <v>274</v>
      </c>
      <c r="AX305" s="14" t="s">
        <v>69</v>
      </c>
      <c r="AY305" s="249" t="s">
        <v>116</v>
      </c>
    </row>
    <row r="306" s="14" customFormat="1">
      <c r="A306" s="14"/>
      <c r="B306" s="239"/>
      <c r="C306" s="240"/>
      <c r="D306" s="230" t="s">
        <v>272</v>
      </c>
      <c r="E306" s="241" t="s">
        <v>19</v>
      </c>
      <c r="F306" s="242" t="s">
        <v>491</v>
      </c>
      <c r="G306" s="240"/>
      <c r="H306" s="243">
        <v>15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272</v>
      </c>
      <c r="AU306" s="249" t="s">
        <v>279</v>
      </c>
      <c r="AV306" s="14" t="s">
        <v>79</v>
      </c>
      <c r="AW306" s="14" t="s">
        <v>274</v>
      </c>
      <c r="AX306" s="14" t="s">
        <v>69</v>
      </c>
      <c r="AY306" s="249" t="s">
        <v>116</v>
      </c>
    </row>
    <row r="307" s="16" customFormat="1">
      <c r="A307" s="16"/>
      <c r="B307" s="261"/>
      <c r="C307" s="262"/>
      <c r="D307" s="230" t="s">
        <v>272</v>
      </c>
      <c r="E307" s="263" t="s">
        <v>19</v>
      </c>
      <c r="F307" s="264" t="s">
        <v>329</v>
      </c>
      <c r="G307" s="262"/>
      <c r="H307" s="265">
        <v>437.5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71" t="s">
        <v>272</v>
      </c>
      <c r="AU307" s="271" t="s">
        <v>279</v>
      </c>
      <c r="AV307" s="16" t="s">
        <v>279</v>
      </c>
      <c r="AW307" s="16" t="s">
        <v>274</v>
      </c>
      <c r="AX307" s="16" t="s">
        <v>69</v>
      </c>
      <c r="AY307" s="271" t="s">
        <v>116</v>
      </c>
    </row>
    <row r="308" s="13" customFormat="1">
      <c r="A308" s="13"/>
      <c r="B308" s="228"/>
      <c r="C308" s="229"/>
      <c r="D308" s="230" t="s">
        <v>272</v>
      </c>
      <c r="E308" s="231" t="s">
        <v>19</v>
      </c>
      <c r="F308" s="232" t="s">
        <v>492</v>
      </c>
      <c r="G308" s="229"/>
      <c r="H308" s="231" t="s">
        <v>19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8" t="s">
        <v>272</v>
      </c>
      <c r="AU308" s="238" t="s">
        <v>279</v>
      </c>
      <c r="AV308" s="13" t="s">
        <v>74</v>
      </c>
      <c r="AW308" s="13" t="s">
        <v>274</v>
      </c>
      <c r="AX308" s="13" t="s">
        <v>69</v>
      </c>
      <c r="AY308" s="238" t="s">
        <v>116</v>
      </c>
    </row>
    <row r="309" s="15" customFormat="1">
      <c r="A309" s="15"/>
      <c r="B309" s="250"/>
      <c r="C309" s="251"/>
      <c r="D309" s="230" t="s">
        <v>272</v>
      </c>
      <c r="E309" s="252" t="s">
        <v>19</v>
      </c>
      <c r="F309" s="253" t="s">
        <v>278</v>
      </c>
      <c r="G309" s="251"/>
      <c r="H309" s="254">
        <v>437.5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0" t="s">
        <v>272</v>
      </c>
      <c r="AU309" s="260" t="s">
        <v>279</v>
      </c>
      <c r="AV309" s="15" t="s">
        <v>137</v>
      </c>
      <c r="AW309" s="15" t="s">
        <v>274</v>
      </c>
      <c r="AX309" s="15" t="s">
        <v>74</v>
      </c>
      <c r="AY309" s="260" t="s">
        <v>116</v>
      </c>
    </row>
    <row r="310" s="2" customFormat="1" ht="55.5" customHeight="1">
      <c r="A310" s="41"/>
      <c r="B310" s="42"/>
      <c r="C310" s="204" t="s">
        <v>493</v>
      </c>
      <c r="D310" s="204" t="s">
        <v>119</v>
      </c>
      <c r="E310" s="205" t="s">
        <v>494</v>
      </c>
      <c r="F310" s="206" t="s">
        <v>495</v>
      </c>
      <c r="G310" s="207" t="s">
        <v>318</v>
      </c>
      <c r="H310" s="208">
        <v>87.5</v>
      </c>
      <c r="I310" s="209"/>
      <c r="J310" s="210">
        <f>ROUND(I310*H310,2)</f>
        <v>0</v>
      </c>
      <c r="K310" s="206" t="s">
        <v>123</v>
      </c>
      <c r="L310" s="47"/>
      <c r="M310" s="211" t="s">
        <v>19</v>
      </c>
      <c r="N310" s="212" t="s">
        <v>40</v>
      </c>
      <c r="O310" s="87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5" t="s">
        <v>137</v>
      </c>
      <c r="AT310" s="215" t="s">
        <v>119</v>
      </c>
      <c r="AU310" s="215" t="s">
        <v>279</v>
      </c>
      <c r="AY310" s="20" t="s">
        <v>116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20" t="s">
        <v>74</v>
      </c>
      <c r="BK310" s="216">
        <f>ROUND(I310*H310,2)</f>
        <v>0</v>
      </c>
      <c r="BL310" s="20" t="s">
        <v>137</v>
      </c>
      <c r="BM310" s="215" t="s">
        <v>496</v>
      </c>
    </row>
    <row r="311" s="2" customFormat="1">
      <c r="A311" s="41"/>
      <c r="B311" s="42"/>
      <c r="C311" s="43"/>
      <c r="D311" s="217" t="s">
        <v>126</v>
      </c>
      <c r="E311" s="43"/>
      <c r="F311" s="218" t="s">
        <v>497</v>
      </c>
      <c r="G311" s="43"/>
      <c r="H311" s="43"/>
      <c r="I311" s="219"/>
      <c r="J311" s="43"/>
      <c r="K311" s="43"/>
      <c r="L311" s="47"/>
      <c r="M311" s="220"/>
      <c r="N311" s="221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126</v>
      </c>
      <c r="AU311" s="20" t="s">
        <v>279</v>
      </c>
    </row>
    <row r="312" s="14" customFormat="1">
      <c r="A312" s="14"/>
      <c r="B312" s="239"/>
      <c r="C312" s="240"/>
      <c r="D312" s="230" t="s">
        <v>272</v>
      </c>
      <c r="E312" s="241" t="s">
        <v>19</v>
      </c>
      <c r="F312" s="242" t="s">
        <v>498</v>
      </c>
      <c r="G312" s="240"/>
      <c r="H312" s="243">
        <v>43.75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9" t="s">
        <v>272</v>
      </c>
      <c r="AU312" s="249" t="s">
        <v>279</v>
      </c>
      <c r="AV312" s="14" t="s">
        <v>79</v>
      </c>
      <c r="AW312" s="14" t="s">
        <v>274</v>
      </c>
      <c r="AX312" s="14" t="s">
        <v>69</v>
      </c>
      <c r="AY312" s="249" t="s">
        <v>116</v>
      </c>
    </row>
    <row r="313" s="14" customFormat="1">
      <c r="A313" s="14"/>
      <c r="B313" s="239"/>
      <c r="C313" s="240"/>
      <c r="D313" s="230" t="s">
        <v>272</v>
      </c>
      <c r="E313" s="241" t="s">
        <v>19</v>
      </c>
      <c r="F313" s="242" t="s">
        <v>499</v>
      </c>
      <c r="G313" s="240"/>
      <c r="H313" s="243">
        <v>87.5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9" t="s">
        <v>272</v>
      </c>
      <c r="AU313" s="249" t="s">
        <v>279</v>
      </c>
      <c r="AV313" s="14" t="s">
        <v>79</v>
      </c>
      <c r="AW313" s="14" t="s">
        <v>274</v>
      </c>
      <c r="AX313" s="14" t="s">
        <v>74</v>
      </c>
      <c r="AY313" s="249" t="s">
        <v>116</v>
      </c>
    </row>
    <row r="314" s="2" customFormat="1" ht="44.25" customHeight="1">
      <c r="A314" s="41"/>
      <c r="B314" s="42"/>
      <c r="C314" s="204" t="s">
        <v>500</v>
      </c>
      <c r="D314" s="204" t="s">
        <v>119</v>
      </c>
      <c r="E314" s="205" t="s">
        <v>501</v>
      </c>
      <c r="F314" s="206" t="s">
        <v>502</v>
      </c>
      <c r="G314" s="207" t="s">
        <v>318</v>
      </c>
      <c r="H314" s="208">
        <v>43.75</v>
      </c>
      <c r="I314" s="209"/>
      <c r="J314" s="210">
        <f>ROUND(I314*H314,2)</f>
        <v>0</v>
      </c>
      <c r="K314" s="206" t="s">
        <v>123</v>
      </c>
      <c r="L314" s="47"/>
      <c r="M314" s="211" t="s">
        <v>19</v>
      </c>
      <c r="N314" s="212" t="s">
        <v>40</v>
      </c>
      <c r="O314" s="87"/>
      <c r="P314" s="213">
        <f>O314*H314</f>
        <v>0</v>
      </c>
      <c r="Q314" s="213">
        <v>0</v>
      </c>
      <c r="R314" s="213">
        <f>Q314*H314</f>
        <v>0</v>
      </c>
      <c r="S314" s="213">
        <v>0</v>
      </c>
      <c r="T314" s="214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5" t="s">
        <v>137</v>
      </c>
      <c r="AT314" s="215" t="s">
        <v>119</v>
      </c>
      <c r="AU314" s="215" t="s">
        <v>279</v>
      </c>
      <c r="AY314" s="20" t="s">
        <v>116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20" t="s">
        <v>74</v>
      </c>
      <c r="BK314" s="216">
        <f>ROUND(I314*H314,2)</f>
        <v>0</v>
      </c>
      <c r="BL314" s="20" t="s">
        <v>137</v>
      </c>
      <c r="BM314" s="215" t="s">
        <v>503</v>
      </c>
    </row>
    <row r="315" s="2" customFormat="1">
      <c r="A315" s="41"/>
      <c r="B315" s="42"/>
      <c r="C315" s="43"/>
      <c r="D315" s="217" t="s">
        <v>126</v>
      </c>
      <c r="E315" s="43"/>
      <c r="F315" s="218" t="s">
        <v>504</v>
      </c>
      <c r="G315" s="43"/>
      <c r="H315" s="43"/>
      <c r="I315" s="219"/>
      <c r="J315" s="43"/>
      <c r="K315" s="43"/>
      <c r="L315" s="47"/>
      <c r="M315" s="220"/>
      <c r="N315" s="221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126</v>
      </c>
      <c r="AU315" s="20" t="s">
        <v>279</v>
      </c>
    </row>
    <row r="316" s="2" customFormat="1" ht="24.15" customHeight="1">
      <c r="A316" s="41"/>
      <c r="B316" s="42"/>
      <c r="C316" s="204" t="s">
        <v>223</v>
      </c>
      <c r="D316" s="204" t="s">
        <v>119</v>
      </c>
      <c r="E316" s="205" t="s">
        <v>505</v>
      </c>
      <c r="F316" s="206" t="s">
        <v>506</v>
      </c>
      <c r="G316" s="207" t="s">
        <v>270</v>
      </c>
      <c r="H316" s="208">
        <v>437.5</v>
      </c>
      <c r="I316" s="209"/>
      <c r="J316" s="210">
        <f>ROUND(I316*H316,2)</f>
        <v>0</v>
      </c>
      <c r="K316" s="206" t="s">
        <v>123</v>
      </c>
      <c r="L316" s="47"/>
      <c r="M316" s="211" t="s">
        <v>19</v>
      </c>
      <c r="N316" s="212" t="s">
        <v>40</v>
      </c>
      <c r="O316" s="87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4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5" t="s">
        <v>137</v>
      </c>
      <c r="AT316" s="215" t="s">
        <v>119</v>
      </c>
      <c r="AU316" s="215" t="s">
        <v>279</v>
      </c>
      <c r="AY316" s="20" t="s">
        <v>116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20" t="s">
        <v>74</v>
      </c>
      <c r="BK316" s="216">
        <f>ROUND(I316*H316,2)</f>
        <v>0</v>
      </c>
      <c r="BL316" s="20" t="s">
        <v>137</v>
      </c>
      <c r="BM316" s="215" t="s">
        <v>507</v>
      </c>
    </row>
    <row r="317" s="2" customFormat="1">
      <c r="A317" s="41"/>
      <c r="B317" s="42"/>
      <c r="C317" s="43"/>
      <c r="D317" s="217" t="s">
        <v>126</v>
      </c>
      <c r="E317" s="43"/>
      <c r="F317" s="218" t="s">
        <v>508</v>
      </c>
      <c r="G317" s="43"/>
      <c r="H317" s="43"/>
      <c r="I317" s="219"/>
      <c r="J317" s="43"/>
      <c r="K317" s="43"/>
      <c r="L317" s="47"/>
      <c r="M317" s="220"/>
      <c r="N317" s="221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126</v>
      </c>
      <c r="AU317" s="20" t="s">
        <v>279</v>
      </c>
    </row>
    <row r="318" s="2" customFormat="1" ht="37.8" customHeight="1">
      <c r="A318" s="41"/>
      <c r="B318" s="42"/>
      <c r="C318" s="204" t="s">
        <v>230</v>
      </c>
      <c r="D318" s="204" t="s">
        <v>119</v>
      </c>
      <c r="E318" s="205" t="s">
        <v>509</v>
      </c>
      <c r="F318" s="206" t="s">
        <v>510</v>
      </c>
      <c r="G318" s="207" t="s">
        <v>270</v>
      </c>
      <c r="H318" s="208">
        <v>437.5</v>
      </c>
      <c r="I318" s="209"/>
      <c r="J318" s="210">
        <f>ROUND(I318*H318,2)</f>
        <v>0</v>
      </c>
      <c r="K318" s="206" t="s">
        <v>123</v>
      </c>
      <c r="L318" s="47"/>
      <c r="M318" s="211" t="s">
        <v>19</v>
      </c>
      <c r="N318" s="212" t="s">
        <v>40</v>
      </c>
      <c r="O318" s="87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5" t="s">
        <v>137</v>
      </c>
      <c r="AT318" s="215" t="s">
        <v>119</v>
      </c>
      <c r="AU318" s="215" t="s">
        <v>279</v>
      </c>
      <c r="AY318" s="20" t="s">
        <v>116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20" t="s">
        <v>74</v>
      </c>
      <c r="BK318" s="216">
        <f>ROUND(I318*H318,2)</f>
        <v>0</v>
      </c>
      <c r="BL318" s="20" t="s">
        <v>137</v>
      </c>
      <c r="BM318" s="215" t="s">
        <v>511</v>
      </c>
    </row>
    <row r="319" s="2" customFormat="1">
      <c r="A319" s="41"/>
      <c r="B319" s="42"/>
      <c r="C319" s="43"/>
      <c r="D319" s="217" t="s">
        <v>126</v>
      </c>
      <c r="E319" s="43"/>
      <c r="F319" s="218" t="s">
        <v>512</v>
      </c>
      <c r="G319" s="43"/>
      <c r="H319" s="43"/>
      <c r="I319" s="219"/>
      <c r="J319" s="43"/>
      <c r="K319" s="43"/>
      <c r="L319" s="47"/>
      <c r="M319" s="220"/>
      <c r="N319" s="221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126</v>
      </c>
      <c r="AU319" s="20" t="s">
        <v>279</v>
      </c>
    </row>
    <row r="320" s="2" customFormat="1" ht="16.5" customHeight="1">
      <c r="A320" s="41"/>
      <c r="B320" s="42"/>
      <c r="C320" s="272" t="s">
        <v>235</v>
      </c>
      <c r="D320" s="272" t="s">
        <v>472</v>
      </c>
      <c r="E320" s="273" t="s">
        <v>513</v>
      </c>
      <c r="F320" s="274" t="s">
        <v>514</v>
      </c>
      <c r="G320" s="275" t="s">
        <v>515</v>
      </c>
      <c r="H320" s="276">
        <v>19</v>
      </c>
      <c r="I320" s="277"/>
      <c r="J320" s="278">
        <f>ROUND(I320*H320,2)</f>
        <v>0</v>
      </c>
      <c r="K320" s="274" t="s">
        <v>123</v>
      </c>
      <c r="L320" s="279"/>
      <c r="M320" s="280" t="s">
        <v>19</v>
      </c>
      <c r="N320" s="281" t="s">
        <v>40</v>
      </c>
      <c r="O320" s="87"/>
      <c r="P320" s="213">
        <f>O320*H320</f>
        <v>0</v>
      </c>
      <c r="Q320" s="213">
        <v>0.001</v>
      </c>
      <c r="R320" s="213">
        <f>Q320*H320</f>
        <v>0.019</v>
      </c>
      <c r="S320" s="213">
        <v>0</v>
      </c>
      <c r="T320" s="214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5" t="s">
        <v>159</v>
      </c>
      <c r="AT320" s="215" t="s">
        <v>472</v>
      </c>
      <c r="AU320" s="215" t="s">
        <v>279</v>
      </c>
      <c r="AY320" s="20" t="s">
        <v>116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20" t="s">
        <v>74</v>
      </c>
      <c r="BK320" s="216">
        <f>ROUND(I320*H320,2)</f>
        <v>0</v>
      </c>
      <c r="BL320" s="20" t="s">
        <v>137</v>
      </c>
      <c r="BM320" s="215" t="s">
        <v>516</v>
      </c>
    </row>
    <row r="321" s="14" customFormat="1">
      <c r="A321" s="14"/>
      <c r="B321" s="239"/>
      <c r="C321" s="240"/>
      <c r="D321" s="230" t="s">
        <v>272</v>
      </c>
      <c r="E321" s="241" t="s">
        <v>19</v>
      </c>
      <c r="F321" s="242" t="s">
        <v>517</v>
      </c>
      <c r="G321" s="240"/>
      <c r="H321" s="243">
        <v>18.375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9" t="s">
        <v>272</v>
      </c>
      <c r="AU321" s="249" t="s">
        <v>279</v>
      </c>
      <c r="AV321" s="14" t="s">
        <v>79</v>
      </c>
      <c r="AW321" s="14" t="s">
        <v>274</v>
      </c>
      <c r="AX321" s="14" t="s">
        <v>69</v>
      </c>
      <c r="AY321" s="249" t="s">
        <v>116</v>
      </c>
    </row>
    <row r="322" s="14" customFormat="1">
      <c r="A322" s="14"/>
      <c r="B322" s="239"/>
      <c r="C322" s="240"/>
      <c r="D322" s="230" t="s">
        <v>272</v>
      </c>
      <c r="E322" s="241" t="s">
        <v>19</v>
      </c>
      <c r="F322" s="242" t="s">
        <v>518</v>
      </c>
      <c r="G322" s="240"/>
      <c r="H322" s="243">
        <v>19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9" t="s">
        <v>272</v>
      </c>
      <c r="AU322" s="249" t="s">
        <v>279</v>
      </c>
      <c r="AV322" s="14" t="s">
        <v>79</v>
      </c>
      <c r="AW322" s="14" t="s">
        <v>274</v>
      </c>
      <c r="AX322" s="14" t="s">
        <v>74</v>
      </c>
      <c r="AY322" s="249" t="s">
        <v>116</v>
      </c>
    </row>
    <row r="323" s="2" customFormat="1" ht="33" customHeight="1">
      <c r="A323" s="41"/>
      <c r="B323" s="42"/>
      <c r="C323" s="204" t="s">
        <v>239</v>
      </c>
      <c r="D323" s="204" t="s">
        <v>119</v>
      </c>
      <c r="E323" s="205" t="s">
        <v>519</v>
      </c>
      <c r="F323" s="206" t="s">
        <v>520</v>
      </c>
      <c r="G323" s="207" t="s">
        <v>270</v>
      </c>
      <c r="H323" s="208">
        <v>438</v>
      </c>
      <c r="I323" s="209"/>
      <c r="J323" s="210">
        <f>ROUND(I323*H323,2)</f>
        <v>0</v>
      </c>
      <c r="K323" s="206" t="s">
        <v>123</v>
      </c>
      <c r="L323" s="47"/>
      <c r="M323" s="211" t="s">
        <v>19</v>
      </c>
      <c r="N323" s="212" t="s">
        <v>40</v>
      </c>
      <c r="O323" s="87"/>
      <c r="P323" s="213">
        <f>O323*H323</f>
        <v>0</v>
      </c>
      <c r="Q323" s="213">
        <v>0</v>
      </c>
      <c r="R323" s="213">
        <f>Q323*H323</f>
        <v>0</v>
      </c>
      <c r="S323" s="213">
        <v>0</v>
      </c>
      <c r="T323" s="214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5" t="s">
        <v>137</v>
      </c>
      <c r="AT323" s="215" t="s">
        <v>119</v>
      </c>
      <c r="AU323" s="215" t="s">
        <v>279</v>
      </c>
      <c r="AY323" s="20" t="s">
        <v>116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20" t="s">
        <v>74</v>
      </c>
      <c r="BK323" s="216">
        <f>ROUND(I323*H323,2)</f>
        <v>0</v>
      </c>
      <c r="BL323" s="20" t="s">
        <v>137</v>
      </c>
      <c r="BM323" s="215" t="s">
        <v>521</v>
      </c>
    </row>
    <row r="324" s="2" customFormat="1">
      <c r="A324" s="41"/>
      <c r="B324" s="42"/>
      <c r="C324" s="43"/>
      <c r="D324" s="217" t="s">
        <v>126</v>
      </c>
      <c r="E324" s="43"/>
      <c r="F324" s="218" t="s">
        <v>522</v>
      </c>
      <c r="G324" s="43"/>
      <c r="H324" s="43"/>
      <c r="I324" s="219"/>
      <c r="J324" s="43"/>
      <c r="K324" s="43"/>
      <c r="L324" s="47"/>
      <c r="M324" s="220"/>
      <c r="N324" s="221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126</v>
      </c>
      <c r="AU324" s="20" t="s">
        <v>279</v>
      </c>
    </row>
    <row r="325" s="2" customFormat="1" ht="21.75" customHeight="1">
      <c r="A325" s="41"/>
      <c r="B325" s="42"/>
      <c r="C325" s="204" t="s">
        <v>243</v>
      </c>
      <c r="D325" s="204" t="s">
        <v>119</v>
      </c>
      <c r="E325" s="205" t="s">
        <v>523</v>
      </c>
      <c r="F325" s="206" t="s">
        <v>524</v>
      </c>
      <c r="G325" s="207" t="s">
        <v>270</v>
      </c>
      <c r="H325" s="208">
        <v>438</v>
      </c>
      <c r="I325" s="209"/>
      <c r="J325" s="210">
        <f>ROUND(I325*H325,2)</f>
        <v>0</v>
      </c>
      <c r="K325" s="206" t="s">
        <v>123</v>
      </c>
      <c r="L325" s="47"/>
      <c r="M325" s="211" t="s">
        <v>19</v>
      </c>
      <c r="N325" s="212" t="s">
        <v>40</v>
      </c>
      <c r="O325" s="87"/>
      <c r="P325" s="213">
        <f>O325*H325</f>
        <v>0</v>
      </c>
      <c r="Q325" s="213">
        <v>0</v>
      </c>
      <c r="R325" s="213">
        <f>Q325*H325</f>
        <v>0</v>
      </c>
      <c r="S325" s="213">
        <v>0</v>
      </c>
      <c r="T325" s="214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5" t="s">
        <v>137</v>
      </c>
      <c r="AT325" s="215" t="s">
        <v>119</v>
      </c>
      <c r="AU325" s="215" t="s">
        <v>279</v>
      </c>
      <c r="AY325" s="20" t="s">
        <v>116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20" t="s">
        <v>74</v>
      </c>
      <c r="BK325" s="216">
        <f>ROUND(I325*H325,2)</f>
        <v>0</v>
      </c>
      <c r="BL325" s="20" t="s">
        <v>137</v>
      </c>
      <c r="BM325" s="215" t="s">
        <v>525</v>
      </c>
    </row>
    <row r="326" s="2" customFormat="1">
      <c r="A326" s="41"/>
      <c r="B326" s="42"/>
      <c r="C326" s="43"/>
      <c r="D326" s="217" t="s">
        <v>126</v>
      </c>
      <c r="E326" s="43"/>
      <c r="F326" s="218" t="s">
        <v>526</v>
      </c>
      <c r="G326" s="43"/>
      <c r="H326" s="43"/>
      <c r="I326" s="219"/>
      <c r="J326" s="43"/>
      <c r="K326" s="43"/>
      <c r="L326" s="47"/>
      <c r="M326" s="220"/>
      <c r="N326" s="221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126</v>
      </c>
      <c r="AU326" s="20" t="s">
        <v>279</v>
      </c>
    </row>
    <row r="327" s="12" customFormat="1" ht="22.8" customHeight="1">
      <c r="A327" s="12"/>
      <c r="B327" s="188"/>
      <c r="C327" s="189"/>
      <c r="D327" s="190" t="s">
        <v>68</v>
      </c>
      <c r="E327" s="202" t="s">
        <v>527</v>
      </c>
      <c r="F327" s="202" t="s">
        <v>528</v>
      </c>
      <c r="G327" s="189"/>
      <c r="H327" s="189"/>
      <c r="I327" s="192"/>
      <c r="J327" s="203">
        <f>BK327</f>
        <v>0</v>
      </c>
      <c r="K327" s="189"/>
      <c r="L327" s="194"/>
      <c r="M327" s="195"/>
      <c r="N327" s="196"/>
      <c r="O327" s="196"/>
      <c r="P327" s="197">
        <f>SUM(P328:P407)</f>
        <v>0</v>
      </c>
      <c r="Q327" s="196"/>
      <c r="R327" s="197">
        <f>SUM(R328:R407)</f>
        <v>0.0060000000000000001</v>
      </c>
      <c r="S327" s="196"/>
      <c r="T327" s="198">
        <f>SUM(T328:T407)</f>
        <v>224.69749999999996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99" t="s">
        <v>74</v>
      </c>
      <c r="AT327" s="200" t="s">
        <v>68</v>
      </c>
      <c r="AU327" s="200" t="s">
        <v>74</v>
      </c>
      <c r="AY327" s="199" t="s">
        <v>116</v>
      </c>
      <c r="BK327" s="201">
        <f>SUM(BK328:BK407)</f>
        <v>0</v>
      </c>
    </row>
    <row r="328" s="2" customFormat="1" ht="66.75" customHeight="1">
      <c r="A328" s="41"/>
      <c r="B328" s="42"/>
      <c r="C328" s="204" t="s">
        <v>529</v>
      </c>
      <c r="D328" s="204" t="s">
        <v>119</v>
      </c>
      <c r="E328" s="205" t="s">
        <v>530</v>
      </c>
      <c r="F328" s="206" t="s">
        <v>531</v>
      </c>
      <c r="G328" s="207" t="s">
        <v>270</v>
      </c>
      <c r="H328" s="208">
        <v>7</v>
      </c>
      <c r="I328" s="209"/>
      <c r="J328" s="210">
        <f>ROUND(I328*H328,2)</f>
        <v>0</v>
      </c>
      <c r="K328" s="206" t="s">
        <v>123</v>
      </c>
      <c r="L328" s="47"/>
      <c r="M328" s="211" t="s">
        <v>19</v>
      </c>
      <c r="N328" s="212" t="s">
        <v>40</v>
      </c>
      <c r="O328" s="87"/>
      <c r="P328" s="213">
        <f>O328*H328</f>
        <v>0</v>
      </c>
      <c r="Q328" s="213">
        <v>0</v>
      </c>
      <c r="R328" s="213">
        <f>Q328*H328</f>
        <v>0</v>
      </c>
      <c r="S328" s="213">
        <v>0.26000000000000001</v>
      </c>
      <c r="T328" s="214">
        <f>S328*H328</f>
        <v>1.8200000000000001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5" t="s">
        <v>137</v>
      </c>
      <c r="AT328" s="215" t="s">
        <v>119</v>
      </c>
      <c r="AU328" s="215" t="s">
        <v>79</v>
      </c>
      <c r="AY328" s="20" t="s">
        <v>116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20" t="s">
        <v>74</v>
      </c>
      <c r="BK328" s="216">
        <f>ROUND(I328*H328,2)</f>
        <v>0</v>
      </c>
      <c r="BL328" s="20" t="s">
        <v>137</v>
      </c>
      <c r="BM328" s="215" t="s">
        <v>532</v>
      </c>
    </row>
    <row r="329" s="2" customFormat="1">
      <c r="A329" s="41"/>
      <c r="B329" s="42"/>
      <c r="C329" s="43"/>
      <c r="D329" s="217" t="s">
        <v>126</v>
      </c>
      <c r="E329" s="43"/>
      <c r="F329" s="218" t="s">
        <v>533</v>
      </c>
      <c r="G329" s="43"/>
      <c r="H329" s="43"/>
      <c r="I329" s="219"/>
      <c r="J329" s="43"/>
      <c r="K329" s="43"/>
      <c r="L329" s="47"/>
      <c r="M329" s="220"/>
      <c r="N329" s="221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126</v>
      </c>
      <c r="AU329" s="20" t="s">
        <v>79</v>
      </c>
    </row>
    <row r="330" s="13" customFormat="1">
      <c r="A330" s="13"/>
      <c r="B330" s="228"/>
      <c r="C330" s="229"/>
      <c r="D330" s="230" t="s">
        <v>272</v>
      </c>
      <c r="E330" s="231" t="s">
        <v>19</v>
      </c>
      <c r="F330" s="232" t="s">
        <v>534</v>
      </c>
      <c r="G330" s="229"/>
      <c r="H330" s="231" t="s">
        <v>19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8" t="s">
        <v>272</v>
      </c>
      <c r="AU330" s="238" t="s">
        <v>79</v>
      </c>
      <c r="AV330" s="13" t="s">
        <v>74</v>
      </c>
      <c r="AW330" s="13" t="s">
        <v>274</v>
      </c>
      <c r="AX330" s="13" t="s">
        <v>69</v>
      </c>
      <c r="AY330" s="238" t="s">
        <v>116</v>
      </c>
    </row>
    <row r="331" s="14" customFormat="1">
      <c r="A331" s="14"/>
      <c r="B331" s="239"/>
      <c r="C331" s="240"/>
      <c r="D331" s="230" t="s">
        <v>272</v>
      </c>
      <c r="E331" s="241" t="s">
        <v>19</v>
      </c>
      <c r="F331" s="242" t="s">
        <v>535</v>
      </c>
      <c r="G331" s="240"/>
      <c r="H331" s="243">
        <v>3.9599999999999995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9" t="s">
        <v>272</v>
      </c>
      <c r="AU331" s="249" t="s">
        <v>79</v>
      </c>
      <c r="AV331" s="14" t="s">
        <v>79</v>
      </c>
      <c r="AW331" s="14" t="s">
        <v>274</v>
      </c>
      <c r="AX331" s="14" t="s">
        <v>69</v>
      </c>
      <c r="AY331" s="249" t="s">
        <v>116</v>
      </c>
    </row>
    <row r="332" s="14" customFormat="1">
      <c r="A332" s="14"/>
      <c r="B332" s="239"/>
      <c r="C332" s="240"/>
      <c r="D332" s="230" t="s">
        <v>272</v>
      </c>
      <c r="E332" s="241" t="s">
        <v>19</v>
      </c>
      <c r="F332" s="242" t="s">
        <v>536</v>
      </c>
      <c r="G332" s="240"/>
      <c r="H332" s="243">
        <v>3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9" t="s">
        <v>272</v>
      </c>
      <c r="AU332" s="249" t="s">
        <v>79</v>
      </c>
      <c r="AV332" s="14" t="s">
        <v>79</v>
      </c>
      <c r="AW332" s="14" t="s">
        <v>274</v>
      </c>
      <c r="AX332" s="14" t="s">
        <v>69</v>
      </c>
      <c r="AY332" s="249" t="s">
        <v>116</v>
      </c>
    </row>
    <row r="333" s="14" customFormat="1">
      <c r="A333" s="14"/>
      <c r="B333" s="239"/>
      <c r="C333" s="240"/>
      <c r="D333" s="230" t="s">
        <v>272</v>
      </c>
      <c r="E333" s="241" t="s">
        <v>19</v>
      </c>
      <c r="F333" s="242" t="s">
        <v>537</v>
      </c>
      <c r="G333" s="240"/>
      <c r="H333" s="243">
        <v>7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9" t="s">
        <v>272</v>
      </c>
      <c r="AU333" s="249" t="s">
        <v>79</v>
      </c>
      <c r="AV333" s="14" t="s">
        <v>79</v>
      </c>
      <c r="AW333" s="14" t="s">
        <v>274</v>
      </c>
      <c r="AX333" s="14" t="s">
        <v>74</v>
      </c>
      <c r="AY333" s="249" t="s">
        <v>116</v>
      </c>
    </row>
    <row r="334" s="2" customFormat="1" ht="66.75" customHeight="1">
      <c r="A334" s="41"/>
      <c r="B334" s="42"/>
      <c r="C334" s="204" t="s">
        <v>132</v>
      </c>
      <c r="D334" s="204" t="s">
        <v>119</v>
      </c>
      <c r="E334" s="205" t="s">
        <v>538</v>
      </c>
      <c r="F334" s="206" t="s">
        <v>539</v>
      </c>
      <c r="G334" s="207" t="s">
        <v>270</v>
      </c>
      <c r="H334" s="208">
        <v>7</v>
      </c>
      <c r="I334" s="209"/>
      <c r="J334" s="210">
        <f>ROUND(I334*H334,2)</f>
        <v>0</v>
      </c>
      <c r="K334" s="206" t="s">
        <v>123</v>
      </c>
      <c r="L334" s="47"/>
      <c r="M334" s="211" t="s">
        <v>19</v>
      </c>
      <c r="N334" s="212" t="s">
        <v>40</v>
      </c>
      <c r="O334" s="87"/>
      <c r="P334" s="213">
        <f>O334*H334</f>
        <v>0</v>
      </c>
      <c r="Q334" s="213">
        <v>0</v>
      </c>
      <c r="R334" s="213">
        <f>Q334*H334</f>
        <v>0</v>
      </c>
      <c r="S334" s="213">
        <v>0.26000000000000001</v>
      </c>
      <c r="T334" s="214">
        <f>S334*H334</f>
        <v>1.8200000000000001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5" t="s">
        <v>137</v>
      </c>
      <c r="AT334" s="215" t="s">
        <v>119</v>
      </c>
      <c r="AU334" s="215" t="s">
        <v>79</v>
      </c>
      <c r="AY334" s="20" t="s">
        <v>116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20" t="s">
        <v>74</v>
      </c>
      <c r="BK334" s="216">
        <f>ROUND(I334*H334,2)</f>
        <v>0</v>
      </c>
      <c r="BL334" s="20" t="s">
        <v>137</v>
      </c>
      <c r="BM334" s="215" t="s">
        <v>540</v>
      </c>
    </row>
    <row r="335" s="2" customFormat="1">
      <c r="A335" s="41"/>
      <c r="B335" s="42"/>
      <c r="C335" s="43"/>
      <c r="D335" s="217" t="s">
        <v>126</v>
      </c>
      <c r="E335" s="43"/>
      <c r="F335" s="218" t="s">
        <v>541</v>
      </c>
      <c r="G335" s="43"/>
      <c r="H335" s="43"/>
      <c r="I335" s="219"/>
      <c r="J335" s="43"/>
      <c r="K335" s="43"/>
      <c r="L335" s="47"/>
      <c r="M335" s="220"/>
      <c r="N335" s="221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126</v>
      </c>
      <c r="AU335" s="20" t="s">
        <v>79</v>
      </c>
    </row>
    <row r="336" s="14" customFormat="1">
      <c r="A336" s="14"/>
      <c r="B336" s="239"/>
      <c r="C336" s="240"/>
      <c r="D336" s="230" t="s">
        <v>272</v>
      </c>
      <c r="E336" s="241" t="s">
        <v>19</v>
      </c>
      <c r="F336" s="242" t="s">
        <v>542</v>
      </c>
      <c r="G336" s="240"/>
      <c r="H336" s="243">
        <v>7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9" t="s">
        <v>272</v>
      </c>
      <c r="AU336" s="249" t="s">
        <v>79</v>
      </c>
      <c r="AV336" s="14" t="s">
        <v>79</v>
      </c>
      <c r="AW336" s="14" t="s">
        <v>274</v>
      </c>
      <c r="AX336" s="14" t="s">
        <v>74</v>
      </c>
      <c r="AY336" s="249" t="s">
        <v>116</v>
      </c>
    </row>
    <row r="337" s="2" customFormat="1" ht="62.7" customHeight="1">
      <c r="A337" s="41"/>
      <c r="B337" s="42"/>
      <c r="C337" s="204" t="s">
        <v>543</v>
      </c>
      <c r="D337" s="204" t="s">
        <v>119</v>
      </c>
      <c r="E337" s="205" t="s">
        <v>544</v>
      </c>
      <c r="F337" s="206" t="s">
        <v>545</v>
      </c>
      <c r="G337" s="207" t="s">
        <v>270</v>
      </c>
      <c r="H337" s="208">
        <v>687.25</v>
      </c>
      <c r="I337" s="209"/>
      <c r="J337" s="210">
        <f>ROUND(I337*H337,2)</f>
        <v>0</v>
      </c>
      <c r="K337" s="206" t="s">
        <v>123</v>
      </c>
      <c r="L337" s="47"/>
      <c r="M337" s="211" t="s">
        <v>19</v>
      </c>
      <c r="N337" s="212" t="s">
        <v>40</v>
      </c>
      <c r="O337" s="87"/>
      <c r="P337" s="213">
        <f>O337*H337</f>
        <v>0</v>
      </c>
      <c r="Q337" s="213">
        <v>0</v>
      </c>
      <c r="R337" s="213">
        <f>Q337*H337</f>
        <v>0</v>
      </c>
      <c r="S337" s="213">
        <v>0.22</v>
      </c>
      <c r="T337" s="214">
        <f>S337*H337</f>
        <v>151.19499999999999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5" t="s">
        <v>137</v>
      </c>
      <c r="AT337" s="215" t="s">
        <v>119</v>
      </c>
      <c r="AU337" s="215" t="s">
        <v>79</v>
      </c>
      <c r="AY337" s="20" t="s">
        <v>116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20" t="s">
        <v>74</v>
      </c>
      <c r="BK337" s="216">
        <f>ROUND(I337*H337,2)</f>
        <v>0</v>
      </c>
      <c r="BL337" s="20" t="s">
        <v>137</v>
      </c>
      <c r="BM337" s="215" t="s">
        <v>546</v>
      </c>
    </row>
    <row r="338" s="2" customFormat="1">
      <c r="A338" s="41"/>
      <c r="B338" s="42"/>
      <c r="C338" s="43"/>
      <c r="D338" s="217" t="s">
        <v>126</v>
      </c>
      <c r="E338" s="43"/>
      <c r="F338" s="218" t="s">
        <v>547</v>
      </c>
      <c r="G338" s="43"/>
      <c r="H338" s="43"/>
      <c r="I338" s="219"/>
      <c r="J338" s="43"/>
      <c r="K338" s="43"/>
      <c r="L338" s="47"/>
      <c r="M338" s="220"/>
      <c r="N338" s="221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126</v>
      </c>
      <c r="AU338" s="20" t="s">
        <v>79</v>
      </c>
    </row>
    <row r="339" s="13" customFormat="1">
      <c r="A339" s="13"/>
      <c r="B339" s="228"/>
      <c r="C339" s="229"/>
      <c r="D339" s="230" t="s">
        <v>272</v>
      </c>
      <c r="E339" s="231" t="s">
        <v>19</v>
      </c>
      <c r="F339" s="232" t="s">
        <v>548</v>
      </c>
      <c r="G339" s="229"/>
      <c r="H339" s="231" t="s">
        <v>19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8" t="s">
        <v>272</v>
      </c>
      <c r="AU339" s="238" t="s">
        <v>79</v>
      </c>
      <c r="AV339" s="13" t="s">
        <v>74</v>
      </c>
      <c r="AW339" s="13" t="s">
        <v>274</v>
      </c>
      <c r="AX339" s="13" t="s">
        <v>69</v>
      </c>
      <c r="AY339" s="238" t="s">
        <v>116</v>
      </c>
    </row>
    <row r="340" s="14" customFormat="1">
      <c r="A340" s="14"/>
      <c r="B340" s="239"/>
      <c r="C340" s="240"/>
      <c r="D340" s="230" t="s">
        <v>272</v>
      </c>
      <c r="E340" s="241" t="s">
        <v>19</v>
      </c>
      <c r="F340" s="242" t="s">
        <v>549</v>
      </c>
      <c r="G340" s="240"/>
      <c r="H340" s="243">
        <v>75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9" t="s">
        <v>272</v>
      </c>
      <c r="AU340" s="249" t="s">
        <v>79</v>
      </c>
      <c r="AV340" s="14" t="s">
        <v>79</v>
      </c>
      <c r="AW340" s="14" t="s">
        <v>274</v>
      </c>
      <c r="AX340" s="14" t="s">
        <v>69</v>
      </c>
      <c r="AY340" s="249" t="s">
        <v>116</v>
      </c>
    </row>
    <row r="341" s="14" customFormat="1">
      <c r="A341" s="14"/>
      <c r="B341" s="239"/>
      <c r="C341" s="240"/>
      <c r="D341" s="230" t="s">
        <v>272</v>
      </c>
      <c r="E341" s="241" t="s">
        <v>19</v>
      </c>
      <c r="F341" s="242" t="s">
        <v>550</v>
      </c>
      <c r="G341" s="240"/>
      <c r="H341" s="243">
        <v>47.5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9" t="s">
        <v>272</v>
      </c>
      <c r="AU341" s="249" t="s">
        <v>79</v>
      </c>
      <c r="AV341" s="14" t="s">
        <v>79</v>
      </c>
      <c r="AW341" s="14" t="s">
        <v>274</v>
      </c>
      <c r="AX341" s="14" t="s">
        <v>69</v>
      </c>
      <c r="AY341" s="249" t="s">
        <v>116</v>
      </c>
    </row>
    <row r="342" s="14" customFormat="1">
      <c r="A342" s="14"/>
      <c r="B342" s="239"/>
      <c r="C342" s="240"/>
      <c r="D342" s="230" t="s">
        <v>272</v>
      </c>
      <c r="E342" s="241" t="s">
        <v>19</v>
      </c>
      <c r="F342" s="242" t="s">
        <v>551</v>
      </c>
      <c r="G342" s="240"/>
      <c r="H342" s="243">
        <v>73.5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9" t="s">
        <v>272</v>
      </c>
      <c r="AU342" s="249" t="s">
        <v>79</v>
      </c>
      <c r="AV342" s="14" t="s">
        <v>79</v>
      </c>
      <c r="AW342" s="14" t="s">
        <v>274</v>
      </c>
      <c r="AX342" s="14" t="s">
        <v>69</v>
      </c>
      <c r="AY342" s="249" t="s">
        <v>116</v>
      </c>
    </row>
    <row r="343" s="14" customFormat="1">
      <c r="A343" s="14"/>
      <c r="B343" s="239"/>
      <c r="C343" s="240"/>
      <c r="D343" s="230" t="s">
        <v>272</v>
      </c>
      <c r="E343" s="241" t="s">
        <v>19</v>
      </c>
      <c r="F343" s="242" t="s">
        <v>552</v>
      </c>
      <c r="G343" s="240"/>
      <c r="H343" s="243">
        <v>22.5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9" t="s">
        <v>272</v>
      </c>
      <c r="AU343" s="249" t="s">
        <v>79</v>
      </c>
      <c r="AV343" s="14" t="s">
        <v>79</v>
      </c>
      <c r="AW343" s="14" t="s">
        <v>274</v>
      </c>
      <c r="AX343" s="14" t="s">
        <v>69</v>
      </c>
      <c r="AY343" s="249" t="s">
        <v>116</v>
      </c>
    </row>
    <row r="344" s="14" customFormat="1">
      <c r="A344" s="14"/>
      <c r="B344" s="239"/>
      <c r="C344" s="240"/>
      <c r="D344" s="230" t="s">
        <v>272</v>
      </c>
      <c r="E344" s="241" t="s">
        <v>19</v>
      </c>
      <c r="F344" s="242" t="s">
        <v>553</v>
      </c>
      <c r="G344" s="240"/>
      <c r="H344" s="243">
        <v>12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9" t="s">
        <v>272</v>
      </c>
      <c r="AU344" s="249" t="s">
        <v>79</v>
      </c>
      <c r="AV344" s="14" t="s">
        <v>79</v>
      </c>
      <c r="AW344" s="14" t="s">
        <v>274</v>
      </c>
      <c r="AX344" s="14" t="s">
        <v>69</v>
      </c>
      <c r="AY344" s="249" t="s">
        <v>116</v>
      </c>
    </row>
    <row r="345" s="14" customFormat="1">
      <c r="A345" s="14"/>
      <c r="B345" s="239"/>
      <c r="C345" s="240"/>
      <c r="D345" s="230" t="s">
        <v>272</v>
      </c>
      <c r="E345" s="241" t="s">
        <v>19</v>
      </c>
      <c r="F345" s="242" t="s">
        <v>554</v>
      </c>
      <c r="G345" s="240"/>
      <c r="H345" s="243">
        <v>12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9" t="s">
        <v>272</v>
      </c>
      <c r="AU345" s="249" t="s">
        <v>79</v>
      </c>
      <c r="AV345" s="14" t="s">
        <v>79</v>
      </c>
      <c r="AW345" s="14" t="s">
        <v>274</v>
      </c>
      <c r="AX345" s="14" t="s">
        <v>69</v>
      </c>
      <c r="AY345" s="249" t="s">
        <v>116</v>
      </c>
    </row>
    <row r="346" s="14" customFormat="1">
      <c r="A346" s="14"/>
      <c r="B346" s="239"/>
      <c r="C346" s="240"/>
      <c r="D346" s="230" t="s">
        <v>272</v>
      </c>
      <c r="E346" s="241" t="s">
        <v>19</v>
      </c>
      <c r="F346" s="242" t="s">
        <v>555</v>
      </c>
      <c r="G346" s="240"/>
      <c r="H346" s="243">
        <v>12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9" t="s">
        <v>272</v>
      </c>
      <c r="AU346" s="249" t="s">
        <v>79</v>
      </c>
      <c r="AV346" s="14" t="s">
        <v>79</v>
      </c>
      <c r="AW346" s="14" t="s">
        <v>274</v>
      </c>
      <c r="AX346" s="14" t="s">
        <v>69</v>
      </c>
      <c r="AY346" s="249" t="s">
        <v>116</v>
      </c>
    </row>
    <row r="347" s="14" customFormat="1">
      <c r="A347" s="14"/>
      <c r="B347" s="239"/>
      <c r="C347" s="240"/>
      <c r="D347" s="230" t="s">
        <v>272</v>
      </c>
      <c r="E347" s="241" t="s">
        <v>19</v>
      </c>
      <c r="F347" s="242" t="s">
        <v>556</v>
      </c>
      <c r="G347" s="240"/>
      <c r="H347" s="243">
        <v>120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9" t="s">
        <v>272</v>
      </c>
      <c r="AU347" s="249" t="s">
        <v>79</v>
      </c>
      <c r="AV347" s="14" t="s">
        <v>79</v>
      </c>
      <c r="AW347" s="14" t="s">
        <v>274</v>
      </c>
      <c r="AX347" s="14" t="s">
        <v>69</v>
      </c>
      <c r="AY347" s="249" t="s">
        <v>116</v>
      </c>
    </row>
    <row r="348" s="14" customFormat="1">
      <c r="A348" s="14"/>
      <c r="B348" s="239"/>
      <c r="C348" s="240"/>
      <c r="D348" s="230" t="s">
        <v>272</v>
      </c>
      <c r="E348" s="241" t="s">
        <v>19</v>
      </c>
      <c r="F348" s="242" t="s">
        <v>557</v>
      </c>
      <c r="G348" s="240"/>
      <c r="H348" s="243">
        <v>23.75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9" t="s">
        <v>272</v>
      </c>
      <c r="AU348" s="249" t="s">
        <v>79</v>
      </c>
      <c r="AV348" s="14" t="s">
        <v>79</v>
      </c>
      <c r="AW348" s="14" t="s">
        <v>274</v>
      </c>
      <c r="AX348" s="14" t="s">
        <v>69</v>
      </c>
      <c r="AY348" s="249" t="s">
        <v>116</v>
      </c>
    </row>
    <row r="349" s="16" customFormat="1">
      <c r="A349" s="16"/>
      <c r="B349" s="261"/>
      <c r="C349" s="262"/>
      <c r="D349" s="230" t="s">
        <v>272</v>
      </c>
      <c r="E349" s="263" t="s">
        <v>19</v>
      </c>
      <c r="F349" s="264" t="s">
        <v>329</v>
      </c>
      <c r="G349" s="262"/>
      <c r="H349" s="265">
        <v>398.25</v>
      </c>
      <c r="I349" s="266"/>
      <c r="J349" s="262"/>
      <c r="K349" s="262"/>
      <c r="L349" s="267"/>
      <c r="M349" s="268"/>
      <c r="N349" s="269"/>
      <c r="O349" s="269"/>
      <c r="P349" s="269"/>
      <c r="Q349" s="269"/>
      <c r="R349" s="269"/>
      <c r="S349" s="269"/>
      <c r="T349" s="270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71" t="s">
        <v>272</v>
      </c>
      <c r="AU349" s="271" t="s">
        <v>79</v>
      </c>
      <c r="AV349" s="16" t="s">
        <v>279</v>
      </c>
      <c r="AW349" s="16" t="s">
        <v>274</v>
      </c>
      <c r="AX349" s="16" t="s">
        <v>69</v>
      </c>
      <c r="AY349" s="271" t="s">
        <v>116</v>
      </c>
    </row>
    <row r="350" s="13" customFormat="1">
      <c r="A350" s="13"/>
      <c r="B350" s="228"/>
      <c r="C350" s="229"/>
      <c r="D350" s="230" t="s">
        <v>272</v>
      </c>
      <c r="E350" s="231" t="s">
        <v>19</v>
      </c>
      <c r="F350" s="232" t="s">
        <v>558</v>
      </c>
      <c r="G350" s="229"/>
      <c r="H350" s="231" t="s">
        <v>19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8" t="s">
        <v>272</v>
      </c>
      <c r="AU350" s="238" t="s">
        <v>79</v>
      </c>
      <c r="AV350" s="13" t="s">
        <v>74</v>
      </c>
      <c r="AW350" s="13" t="s">
        <v>274</v>
      </c>
      <c r="AX350" s="13" t="s">
        <v>69</v>
      </c>
      <c r="AY350" s="238" t="s">
        <v>116</v>
      </c>
    </row>
    <row r="351" s="14" customFormat="1">
      <c r="A351" s="14"/>
      <c r="B351" s="239"/>
      <c r="C351" s="240"/>
      <c r="D351" s="230" t="s">
        <v>272</v>
      </c>
      <c r="E351" s="241" t="s">
        <v>19</v>
      </c>
      <c r="F351" s="242" t="s">
        <v>559</v>
      </c>
      <c r="G351" s="240"/>
      <c r="H351" s="243">
        <v>49.5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9" t="s">
        <v>272</v>
      </c>
      <c r="AU351" s="249" t="s">
        <v>79</v>
      </c>
      <c r="AV351" s="14" t="s">
        <v>79</v>
      </c>
      <c r="AW351" s="14" t="s">
        <v>274</v>
      </c>
      <c r="AX351" s="14" t="s">
        <v>69</v>
      </c>
      <c r="AY351" s="249" t="s">
        <v>116</v>
      </c>
    </row>
    <row r="352" s="14" customFormat="1">
      <c r="A352" s="14"/>
      <c r="B352" s="239"/>
      <c r="C352" s="240"/>
      <c r="D352" s="230" t="s">
        <v>272</v>
      </c>
      <c r="E352" s="241" t="s">
        <v>19</v>
      </c>
      <c r="F352" s="242" t="s">
        <v>560</v>
      </c>
      <c r="G352" s="240"/>
      <c r="H352" s="243">
        <v>22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9" t="s">
        <v>272</v>
      </c>
      <c r="AU352" s="249" t="s">
        <v>79</v>
      </c>
      <c r="AV352" s="14" t="s">
        <v>79</v>
      </c>
      <c r="AW352" s="14" t="s">
        <v>274</v>
      </c>
      <c r="AX352" s="14" t="s">
        <v>69</v>
      </c>
      <c r="AY352" s="249" t="s">
        <v>116</v>
      </c>
    </row>
    <row r="353" s="14" customFormat="1">
      <c r="A353" s="14"/>
      <c r="B353" s="239"/>
      <c r="C353" s="240"/>
      <c r="D353" s="230" t="s">
        <v>272</v>
      </c>
      <c r="E353" s="241" t="s">
        <v>19</v>
      </c>
      <c r="F353" s="242" t="s">
        <v>561</v>
      </c>
      <c r="G353" s="240"/>
      <c r="H353" s="243">
        <v>217.5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9" t="s">
        <v>272</v>
      </c>
      <c r="AU353" s="249" t="s">
        <v>79</v>
      </c>
      <c r="AV353" s="14" t="s">
        <v>79</v>
      </c>
      <c r="AW353" s="14" t="s">
        <v>274</v>
      </c>
      <c r="AX353" s="14" t="s">
        <v>69</v>
      </c>
      <c r="AY353" s="249" t="s">
        <v>116</v>
      </c>
    </row>
    <row r="354" s="16" customFormat="1">
      <c r="A354" s="16"/>
      <c r="B354" s="261"/>
      <c r="C354" s="262"/>
      <c r="D354" s="230" t="s">
        <v>272</v>
      </c>
      <c r="E354" s="263" t="s">
        <v>19</v>
      </c>
      <c r="F354" s="264" t="s">
        <v>329</v>
      </c>
      <c r="G354" s="262"/>
      <c r="H354" s="265">
        <v>289</v>
      </c>
      <c r="I354" s="266"/>
      <c r="J354" s="262"/>
      <c r="K354" s="262"/>
      <c r="L354" s="267"/>
      <c r="M354" s="268"/>
      <c r="N354" s="269"/>
      <c r="O354" s="269"/>
      <c r="P354" s="269"/>
      <c r="Q354" s="269"/>
      <c r="R354" s="269"/>
      <c r="S354" s="269"/>
      <c r="T354" s="270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71" t="s">
        <v>272</v>
      </c>
      <c r="AU354" s="271" t="s">
        <v>79</v>
      </c>
      <c r="AV354" s="16" t="s">
        <v>279</v>
      </c>
      <c r="AW354" s="16" t="s">
        <v>274</v>
      </c>
      <c r="AX354" s="16" t="s">
        <v>69</v>
      </c>
      <c r="AY354" s="271" t="s">
        <v>116</v>
      </c>
    </row>
    <row r="355" s="15" customFormat="1">
      <c r="A355" s="15"/>
      <c r="B355" s="250"/>
      <c r="C355" s="251"/>
      <c r="D355" s="230" t="s">
        <v>272</v>
      </c>
      <c r="E355" s="252" t="s">
        <v>19</v>
      </c>
      <c r="F355" s="253" t="s">
        <v>278</v>
      </c>
      <c r="G355" s="251"/>
      <c r="H355" s="254">
        <v>687.25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0" t="s">
        <v>272</v>
      </c>
      <c r="AU355" s="260" t="s">
        <v>79</v>
      </c>
      <c r="AV355" s="15" t="s">
        <v>137</v>
      </c>
      <c r="AW355" s="15" t="s">
        <v>274</v>
      </c>
      <c r="AX355" s="15" t="s">
        <v>74</v>
      </c>
      <c r="AY355" s="260" t="s">
        <v>116</v>
      </c>
    </row>
    <row r="356" s="2" customFormat="1" ht="62.7" customHeight="1">
      <c r="A356" s="41"/>
      <c r="B356" s="42"/>
      <c r="C356" s="204" t="s">
        <v>562</v>
      </c>
      <c r="D356" s="204" t="s">
        <v>119</v>
      </c>
      <c r="E356" s="205" t="s">
        <v>563</v>
      </c>
      <c r="F356" s="206" t="s">
        <v>564</v>
      </c>
      <c r="G356" s="207" t="s">
        <v>270</v>
      </c>
      <c r="H356" s="208">
        <v>144.5</v>
      </c>
      <c r="I356" s="209"/>
      <c r="J356" s="210">
        <f>ROUND(I356*H356,2)</f>
        <v>0</v>
      </c>
      <c r="K356" s="206" t="s">
        <v>123</v>
      </c>
      <c r="L356" s="47"/>
      <c r="M356" s="211" t="s">
        <v>19</v>
      </c>
      <c r="N356" s="212" t="s">
        <v>40</v>
      </c>
      <c r="O356" s="87"/>
      <c r="P356" s="213">
        <f>O356*H356</f>
        <v>0</v>
      </c>
      <c r="Q356" s="213">
        <v>0</v>
      </c>
      <c r="R356" s="213">
        <f>Q356*H356</f>
        <v>0</v>
      </c>
      <c r="S356" s="213">
        <v>0.32500000000000001</v>
      </c>
      <c r="T356" s="214">
        <f>S356*H356</f>
        <v>46.962499999999999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5" t="s">
        <v>137</v>
      </c>
      <c r="AT356" s="215" t="s">
        <v>119</v>
      </c>
      <c r="AU356" s="215" t="s">
        <v>79</v>
      </c>
      <c r="AY356" s="20" t="s">
        <v>116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20" t="s">
        <v>74</v>
      </c>
      <c r="BK356" s="216">
        <f>ROUND(I356*H356,2)</f>
        <v>0</v>
      </c>
      <c r="BL356" s="20" t="s">
        <v>137</v>
      </c>
      <c r="BM356" s="215" t="s">
        <v>565</v>
      </c>
    </row>
    <row r="357" s="2" customFormat="1">
      <c r="A357" s="41"/>
      <c r="B357" s="42"/>
      <c r="C357" s="43"/>
      <c r="D357" s="217" t="s">
        <v>126</v>
      </c>
      <c r="E357" s="43"/>
      <c r="F357" s="218" t="s">
        <v>566</v>
      </c>
      <c r="G357" s="43"/>
      <c r="H357" s="43"/>
      <c r="I357" s="219"/>
      <c r="J357" s="43"/>
      <c r="K357" s="43"/>
      <c r="L357" s="47"/>
      <c r="M357" s="220"/>
      <c r="N357" s="221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126</v>
      </c>
      <c r="AU357" s="20" t="s">
        <v>79</v>
      </c>
    </row>
    <row r="358" s="13" customFormat="1">
      <c r="A358" s="13"/>
      <c r="B358" s="228"/>
      <c r="C358" s="229"/>
      <c r="D358" s="230" t="s">
        <v>272</v>
      </c>
      <c r="E358" s="231" t="s">
        <v>19</v>
      </c>
      <c r="F358" s="232" t="s">
        <v>567</v>
      </c>
      <c r="G358" s="229"/>
      <c r="H358" s="231" t="s">
        <v>19</v>
      </c>
      <c r="I358" s="233"/>
      <c r="J358" s="229"/>
      <c r="K358" s="229"/>
      <c r="L358" s="234"/>
      <c r="M358" s="235"/>
      <c r="N358" s="236"/>
      <c r="O358" s="236"/>
      <c r="P358" s="236"/>
      <c r="Q358" s="236"/>
      <c r="R358" s="236"/>
      <c r="S358" s="236"/>
      <c r="T358" s="23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8" t="s">
        <v>272</v>
      </c>
      <c r="AU358" s="238" t="s">
        <v>79</v>
      </c>
      <c r="AV358" s="13" t="s">
        <v>74</v>
      </c>
      <c r="AW358" s="13" t="s">
        <v>274</v>
      </c>
      <c r="AX358" s="13" t="s">
        <v>69</v>
      </c>
      <c r="AY358" s="238" t="s">
        <v>116</v>
      </c>
    </row>
    <row r="359" s="14" customFormat="1">
      <c r="A359" s="14"/>
      <c r="B359" s="239"/>
      <c r="C359" s="240"/>
      <c r="D359" s="230" t="s">
        <v>272</v>
      </c>
      <c r="E359" s="241" t="s">
        <v>19</v>
      </c>
      <c r="F359" s="242" t="s">
        <v>568</v>
      </c>
      <c r="G359" s="240"/>
      <c r="H359" s="243">
        <v>38.5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9" t="s">
        <v>272</v>
      </c>
      <c r="AU359" s="249" t="s">
        <v>79</v>
      </c>
      <c r="AV359" s="14" t="s">
        <v>79</v>
      </c>
      <c r="AW359" s="14" t="s">
        <v>274</v>
      </c>
      <c r="AX359" s="14" t="s">
        <v>69</v>
      </c>
      <c r="AY359" s="249" t="s">
        <v>116</v>
      </c>
    </row>
    <row r="360" s="14" customFormat="1">
      <c r="A360" s="14"/>
      <c r="B360" s="239"/>
      <c r="C360" s="240"/>
      <c r="D360" s="230" t="s">
        <v>272</v>
      </c>
      <c r="E360" s="241" t="s">
        <v>19</v>
      </c>
      <c r="F360" s="242" t="s">
        <v>569</v>
      </c>
      <c r="G360" s="240"/>
      <c r="H360" s="243">
        <v>9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9" t="s">
        <v>272</v>
      </c>
      <c r="AU360" s="249" t="s">
        <v>79</v>
      </c>
      <c r="AV360" s="14" t="s">
        <v>79</v>
      </c>
      <c r="AW360" s="14" t="s">
        <v>274</v>
      </c>
      <c r="AX360" s="14" t="s">
        <v>69</v>
      </c>
      <c r="AY360" s="249" t="s">
        <v>116</v>
      </c>
    </row>
    <row r="361" s="14" customFormat="1">
      <c r="A361" s="14"/>
      <c r="B361" s="239"/>
      <c r="C361" s="240"/>
      <c r="D361" s="230" t="s">
        <v>272</v>
      </c>
      <c r="E361" s="241" t="s">
        <v>19</v>
      </c>
      <c r="F361" s="242" t="s">
        <v>570</v>
      </c>
      <c r="G361" s="240"/>
      <c r="H361" s="243">
        <v>30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9" t="s">
        <v>272</v>
      </c>
      <c r="AU361" s="249" t="s">
        <v>79</v>
      </c>
      <c r="AV361" s="14" t="s">
        <v>79</v>
      </c>
      <c r="AW361" s="14" t="s">
        <v>274</v>
      </c>
      <c r="AX361" s="14" t="s">
        <v>69</v>
      </c>
      <c r="AY361" s="249" t="s">
        <v>116</v>
      </c>
    </row>
    <row r="362" s="14" customFormat="1">
      <c r="A362" s="14"/>
      <c r="B362" s="239"/>
      <c r="C362" s="240"/>
      <c r="D362" s="230" t="s">
        <v>272</v>
      </c>
      <c r="E362" s="241" t="s">
        <v>19</v>
      </c>
      <c r="F362" s="242" t="s">
        <v>571</v>
      </c>
      <c r="G362" s="240"/>
      <c r="H362" s="243">
        <v>34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9" t="s">
        <v>272</v>
      </c>
      <c r="AU362" s="249" t="s">
        <v>79</v>
      </c>
      <c r="AV362" s="14" t="s">
        <v>79</v>
      </c>
      <c r="AW362" s="14" t="s">
        <v>274</v>
      </c>
      <c r="AX362" s="14" t="s">
        <v>69</v>
      </c>
      <c r="AY362" s="249" t="s">
        <v>116</v>
      </c>
    </row>
    <row r="363" s="14" customFormat="1">
      <c r="A363" s="14"/>
      <c r="B363" s="239"/>
      <c r="C363" s="240"/>
      <c r="D363" s="230" t="s">
        <v>272</v>
      </c>
      <c r="E363" s="241" t="s">
        <v>19</v>
      </c>
      <c r="F363" s="242" t="s">
        <v>572</v>
      </c>
      <c r="G363" s="240"/>
      <c r="H363" s="243">
        <v>33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9" t="s">
        <v>272</v>
      </c>
      <c r="AU363" s="249" t="s">
        <v>79</v>
      </c>
      <c r="AV363" s="14" t="s">
        <v>79</v>
      </c>
      <c r="AW363" s="14" t="s">
        <v>274</v>
      </c>
      <c r="AX363" s="14" t="s">
        <v>69</v>
      </c>
      <c r="AY363" s="249" t="s">
        <v>116</v>
      </c>
    </row>
    <row r="364" s="15" customFormat="1">
      <c r="A364" s="15"/>
      <c r="B364" s="250"/>
      <c r="C364" s="251"/>
      <c r="D364" s="230" t="s">
        <v>272</v>
      </c>
      <c r="E364" s="252" t="s">
        <v>19</v>
      </c>
      <c r="F364" s="253" t="s">
        <v>278</v>
      </c>
      <c r="G364" s="251"/>
      <c r="H364" s="254">
        <v>144.5</v>
      </c>
      <c r="I364" s="255"/>
      <c r="J364" s="251"/>
      <c r="K364" s="251"/>
      <c r="L364" s="256"/>
      <c r="M364" s="257"/>
      <c r="N364" s="258"/>
      <c r="O364" s="258"/>
      <c r="P364" s="258"/>
      <c r="Q364" s="258"/>
      <c r="R364" s="258"/>
      <c r="S364" s="258"/>
      <c r="T364" s="25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0" t="s">
        <v>272</v>
      </c>
      <c r="AU364" s="260" t="s">
        <v>79</v>
      </c>
      <c r="AV364" s="15" t="s">
        <v>137</v>
      </c>
      <c r="AW364" s="15" t="s">
        <v>274</v>
      </c>
      <c r="AX364" s="15" t="s">
        <v>74</v>
      </c>
      <c r="AY364" s="260" t="s">
        <v>116</v>
      </c>
    </row>
    <row r="365" s="2" customFormat="1" ht="37.8" customHeight="1">
      <c r="A365" s="41"/>
      <c r="B365" s="42"/>
      <c r="C365" s="204" t="s">
        <v>573</v>
      </c>
      <c r="D365" s="204" t="s">
        <v>119</v>
      </c>
      <c r="E365" s="205" t="s">
        <v>574</v>
      </c>
      <c r="F365" s="206" t="s">
        <v>575</v>
      </c>
      <c r="G365" s="207" t="s">
        <v>270</v>
      </c>
      <c r="H365" s="208">
        <v>687.25</v>
      </c>
      <c r="I365" s="209"/>
      <c r="J365" s="210">
        <f>ROUND(I365*H365,2)</f>
        <v>0</v>
      </c>
      <c r="K365" s="206" t="s">
        <v>123</v>
      </c>
      <c r="L365" s="47"/>
      <c r="M365" s="211" t="s">
        <v>19</v>
      </c>
      <c r="N365" s="212" t="s">
        <v>40</v>
      </c>
      <c r="O365" s="87"/>
      <c r="P365" s="213">
        <f>O365*H365</f>
        <v>0</v>
      </c>
      <c r="Q365" s="213">
        <v>0</v>
      </c>
      <c r="R365" s="213">
        <f>Q365*H365</f>
        <v>0</v>
      </c>
      <c r="S365" s="213">
        <v>0</v>
      </c>
      <c r="T365" s="214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5" t="s">
        <v>137</v>
      </c>
      <c r="AT365" s="215" t="s">
        <v>119</v>
      </c>
      <c r="AU365" s="215" t="s">
        <v>79</v>
      </c>
      <c r="AY365" s="20" t="s">
        <v>116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20" t="s">
        <v>74</v>
      </c>
      <c r="BK365" s="216">
        <f>ROUND(I365*H365,2)</f>
        <v>0</v>
      </c>
      <c r="BL365" s="20" t="s">
        <v>137</v>
      </c>
      <c r="BM365" s="215" t="s">
        <v>576</v>
      </c>
    </row>
    <row r="366" s="2" customFormat="1">
      <c r="A366" s="41"/>
      <c r="B366" s="42"/>
      <c r="C366" s="43"/>
      <c r="D366" s="217" t="s">
        <v>126</v>
      </c>
      <c r="E366" s="43"/>
      <c r="F366" s="218" t="s">
        <v>577</v>
      </c>
      <c r="G366" s="43"/>
      <c r="H366" s="43"/>
      <c r="I366" s="219"/>
      <c r="J366" s="43"/>
      <c r="K366" s="43"/>
      <c r="L366" s="47"/>
      <c r="M366" s="220"/>
      <c r="N366" s="221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126</v>
      </c>
      <c r="AU366" s="20" t="s">
        <v>79</v>
      </c>
    </row>
    <row r="367" s="2" customFormat="1" ht="44.25" customHeight="1">
      <c r="A367" s="41"/>
      <c r="B367" s="42"/>
      <c r="C367" s="204" t="s">
        <v>578</v>
      </c>
      <c r="D367" s="204" t="s">
        <v>119</v>
      </c>
      <c r="E367" s="205" t="s">
        <v>579</v>
      </c>
      <c r="F367" s="206" t="s">
        <v>580</v>
      </c>
      <c r="G367" s="207" t="s">
        <v>298</v>
      </c>
      <c r="H367" s="208">
        <v>70</v>
      </c>
      <c r="I367" s="209"/>
      <c r="J367" s="210">
        <f>ROUND(I367*H367,2)</f>
        <v>0</v>
      </c>
      <c r="K367" s="206" t="s">
        <v>123</v>
      </c>
      <c r="L367" s="47"/>
      <c r="M367" s="211" t="s">
        <v>19</v>
      </c>
      <c r="N367" s="212" t="s">
        <v>40</v>
      </c>
      <c r="O367" s="87"/>
      <c r="P367" s="213">
        <f>O367*H367</f>
        <v>0</v>
      </c>
      <c r="Q367" s="213">
        <v>0</v>
      </c>
      <c r="R367" s="213">
        <f>Q367*H367</f>
        <v>0</v>
      </c>
      <c r="S367" s="213">
        <v>0.28999999999999998</v>
      </c>
      <c r="T367" s="214">
        <f>S367*H367</f>
        <v>20.299999999999997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5" t="s">
        <v>137</v>
      </c>
      <c r="AT367" s="215" t="s">
        <v>119</v>
      </c>
      <c r="AU367" s="215" t="s">
        <v>79</v>
      </c>
      <c r="AY367" s="20" t="s">
        <v>116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20" t="s">
        <v>74</v>
      </c>
      <c r="BK367" s="216">
        <f>ROUND(I367*H367,2)</f>
        <v>0</v>
      </c>
      <c r="BL367" s="20" t="s">
        <v>137</v>
      </c>
      <c r="BM367" s="215" t="s">
        <v>581</v>
      </c>
    </row>
    <row r="368" s="2" customFormat="1">
      <c r="A368" s="41"/>
      <c r="B368" s="42"/>
      <c r="C368" s="43"/>
      <c r="D368" s="217" t="s">
        <v>126</v>
      </c>
      <c r="E368" s="43"/>
      <c r="F368" s="218" t="s">
        <v>582</v>
      </c>
      <c r="G368" s="43"/>
      <c r="H368" s="43"/>
      <c r="I368" s="219"/>
      <c r="J368" s="43"/>
      <c r="K368" s="43"/>
      <c r="L368" s="47"/>
      <c r="M368" s="220"/>
      <c r="N368" s="221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126</v>
      </c>
      <c r="AU368" s="20" t="s">
        <v>79</v>
      </c>
    </row>
    <row r="369" s="13" customFormat="1">
      <c r="A369" s="13"/>
      <c r="B369" s="228"/>
      <c r="C369" s="229"/>
      <c r="D369" s="230" t="s">
        <v>272</v>
      </c>
      <c r="E369" s="231" t="s">
        <v>19</v>
      </c>
      <c r="F369" s="232" t="s">
        <v>583</v>
      </c>
      <c r="G369" s="229"/>
      <c r="H369" s="231" t="s">
        <v>19</v>
      </c>
      <c r="I369" s="233"/>
      <c r="J369" s="229"/>
      <c r="K369" s="229"/>
      <c r="L369" s="234"/>
      <c r="M369" s="235"/>
      <c r="N369" s="236"/>
      <c r="O369" s="236"/>
      <c r="P369" s="236"/>
      <c r="Q369" s="236"/>
      <c r="R369" s="236"/>
      <c r="S369" s="236"/>
      <c r="T369" s="23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8" t="s">
        <v>272</v>
      </c>
      <c r="AU369" s="238" t="s">
        <v>79</v>
      </c>
      <c r="AV369" s="13" t="s">
        <v>74</v>
      </c>
      <c r="AW369" s="13" t="s">
        <v>274</v>
      </c>
      <c r="AX369" s="13" t="s">
        <v>69</v>
      </c>
      <c r="AY369" s="238" t="s">
        <v>116</v>
      </c>
    </row>
    <row r="370" s="14" customFormat="1">
      <c r="A370" s="14"/>
      <c r="B370" s="239"/>
      <c r="C370" s="240"/>
      <c r="D370" s="230" t="s">
        <v>272</v>
      </c>
      <c r="E370" s="241" t="s">
        <v>19</v>
      </c>
      <c r="F370" s="242" t="s">
        <v>584</v>
      </c>
      <c r="G370" s="240"/>
      <c r="H370" s="243">
        <v>21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9" t="s">
        <v>272</v>
      </c>
      <c r="AU370" s="249" t="s">
        <v>79</v>
      </c>
      <c r="AV370" s="14" t="s">
        <v>79</v>
      </c>
      <c r="AW370" s="14" t="s">
        <v>274</v>
      </c>
      <c r="AX370" s="14" t="s">
        <v>69</v>
      </c>
      <c r="AY370" s="249" t="s">
        <v>116</v>
      </c>
    </row>
    <row r="371" s="14" customFormat="1">
      <c r="A371" s="14"/>
      <c r="B371" s="239"/>
      <c r="C371" s="240"/>
      <c r="D371" s="230" t="s">
        <v>272</v>
      </c>
      <c r="E371" s="241" t="s">
        <v>19</v>
      </c>
      <c r="F371" s="242" t="s">
        <v>585</v>
      </c>
      <c r="G371" s="240"/>
      <c r="H371" s="243">
        <v>27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9" t="s">
        <v>272</v>
      </c>
      <c r="AU371" s="249" t="s">
        <v>79</v>
      </c>
      <c r="AV371" s="14" t="s">
        <v>79</v>
      </c>
      <c r="AW371" s="14" t="s">
        <v>274</v>
      </c>
      <c r="AX371" s="14" t="s">
        <v>69</v>
      </c>
      <c r="AY371" s="249" t="s">
        <v>116</v>
      </c>
    </row>
    <row r="372" s="14" customFormat="1">
      <c r="A372" s="14"/>
      <c r="B372" s="239"/>
      <c r="C372" s="240"/>
      <c r="D372" s="230" t="s">
        <v>272</v>
      </c>
      <c r="E372" s="241" t="s">
        <v>19</v>
      </c>
      <c r="F372" s="242" t="s">
        <v>586</v>
      </c>
      <c r="G372" s="240"/>
      <c r="H372" s="243">
        <v>6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9" t="s">
        <v>272</v>
      </c>
      <c r="AU372" s="249" t="s">
        <v>79</v>
      </c>
      <c r="AV372" s="14" t="s">
        <v>79</v>
      </c>
      <c r="AW372" s="14" t="s">
        <v>274</v>
      </c>
      <c r="AX372" s="14" t="s">
        <v>69</v>
      </c>
      <c r="AY372" s="249" t="s">
        <v>116</v>
      </c>
    </row>
    <row r="373" s="14" customFormat="1">
      <c r="A373" s="14"/>
      <c r="B373" s="239"/>
      <c r="C373" s="240"/>
      <c r="D373" s="230" t="s">
        <v>272</v>
      </c>
      <c r="E373" s="241" t="s">
        <v>19</v>
      </c>
      <c r="F373" s="242" t="s">
        <v>587</v>
      </c>
      <c r="G373" s="240"/>
      <c r="H373" s="243">
        <v>16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9" t="s">
        <v>272</v>
      </c>
      <c r="AU373" s="249" t="s">
        <v>79</v>
      </c>
      <c r="AV373" s="14" t="s">
        <v>79</v>
      </c>
      <c r="AW373" s="14" t="s">
        <v>274</v>
      </c>
      <c r="AX373" s="14" t="s">
        <v>69</v>
      </c>
      <c r="AY373" s="249" t="s">
        <v>116</v>
      </c>
    </row>
    <row r="374" s="15" customFormat="1">
      <c r="A374" s="15"/>
      <c r="B374" s="250"/>
      <c r="C374" s="251"/>
      <c r="D374" s="230" t="s">
        <v>272</v>
      </c>
      <c r="E374" s="252" t="s">
        <v>19</v>
      </c>
      <c r="F374" s="253" t="s">
        <v>278</v>
      </c>
      <c r="G374" s="251"/>
      <c r="H374" s="254">
        <v>70</v>
      </c>
      <c r="I374" s="255"/>
      <c r="J374" s="251"/>
      <c r="K374" s="251"/>
      <c r="L374" s="256"/>
      <c r="M374" s="257"/>
      <c r="N374" s="258"/>
      <c r="O374" s="258"/>
      <c r="P374" s="258"/>
      <c r="Q374" s="258"/>
      <c r="R374" s="258"/>
      <c r="S374" s="258"/>
      <c r="T374" s="259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0" t="s">
        <v>272</v>
      </c>
      <c r="AU374" s="260" t="s">
        <v>79</v>
      </c>
      <c r="AV374" s="15" t="s">
        <v>137</v>
      </c>
      <c r="AW374" s="15" t="s">
        <v>274</v>
      </c>
      <c r="AX374" s="15" t="s">
        <v>74</v>
      </c>
      <c r="AY374" s="260" t="s">
        <v>116</v>
      </c>
    </row>
    <row r="375" s="2" customFormat="1" ht="37.8" customHeight="1">
      <c r="A375" s="41"/>
      <c r="B375" s="42"/>
      <c r="C375" s="204" t="s">
        <v>588</v>
      </c>
      <c r="D375" s="204" t="s">
        <v>119</v>
      </c>
      <c r="E375" s="205" t="s">
        <v>589</v>
      </c>
      <c r="F375" s="206" t="s">
        <v>590</v>
      </c>
      <c r="G375" s="207" t="s">
        <v>298</v>
      </c>
      <c r="H375" s="208">
        <v>65</v>
      </c>
      <c r="I375" s="209"/>
      <c r="J375" s="210">
        <f>ROUND(I375*H375,2)</f>
        <v>0</v>
      </c>
      <c r="K375" s="206" t="s">
        <v>123</v>
      </c>
      <c r="L375" s="47"/>
      <c r="M375" s="211" t="s">
        <v>19</v>
      </c>
      <c r="N375" s="212" t="s">
        <v>40</v>
      </c>
      <c r="O375" s="87"/>
      <c r="P375" s="213">
        <f>O375*H375</f>
        <v>0</v>
      </c>
      <c r="Q375" s="213">
        <v>0</v>
      </c>
      <c r="R375" s="213">
        <f>Q375*H375</f>
        <v>0</v>
      </c>
      <c r="S375" s="213">
        <v>0.040000000000000001</v>
      </c>
      <c r="T375" s="214">
        <f>S375*H375</f>
        <v>2.6000000000000001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5" t="s">
        <v>137</v>
      </c>
      <c r="AT375" s="215" t="s">
        <v>119</v>
      </c>
      <c r="AU375" s="215" t="s">
        <v>79</v>
      </c>
      <c r="AY375" s="20" t="s">
        <v>116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20" t="s">
        <v>74</v>
      </c>
      <c r="BK375" s="216">
        <f>ROUND(I375*H375,2)</f>
        <v>0</v>
      </c>
      <c r="BL375" s="20" t="s">
        <v>137</v>
      </c>
      <c r="BM375" s="215" t="s">
        <v>591</v>
      </c>
    </row>
    <row r="376" s="2" customFormat="1">
      <c r="A376" s="41"/>
      <c r="B376" s="42"/>
      <c r="C376" s="43"/>
      <c r="D376" s="217" t="s">
        <v>126</v>
      </c>
      <c r="E376" s="43"/>
      <c r="F376" s="218" t="s">
        <v>592</v>
      </c>
      <c r="G376" s="43"/>
      <c r="H376" s="43"/>
      <c r="I376" s="219"/>
      <c r="J376" s="43"/>
      <c r="K376" s="43"/>
      <c r="L376" s="47"/>
      <c r="M376" s="220"/>
      <c r="N376" s="221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126</v>
      </c>
      <c r="AU376" s="20" t="s">
        <v>79</v>
      </c>
    </row>
    <row r="377" s="13" customFormat="1">
      <c r="A377" s="13"/>
      <c r="B377" s="228"/>
      <c r="C377" s="229"/>
      <c r="D377" s="230" t="s">
        <v>272</v>
      </c>
      <c r="E377" s="231" t="s">
        <v>19</v>
      </c>
      <c r="F377" s="232" t="s">
        <v>593</v>
      </c>
      <c r="G377" s="229"/>
      <c r="H377" s="231" t="s">
        <v>19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8" t="s">
        <v>272</v>
      </c>
      <c r="AU377" s="238" t="s">
        <v>79</v>
      </c>
      <c r="AV377" s="13" t="s">
        <v>74</v>
      </c>
      <c r="AW377" s="13" t="s">
        <v>274</v>
      </c>
      <c r="AX377" s="13" t="s">
        <v>69</v>
      </c>
      <c r="AY377" s="238" t="s">
        <v>116</v>
      </c>
    </row>
    <row r="378" s="14" customFormat="1">
      <c r="A378" s="14"/>
      <c r="B378" s="239"/>
      <c r="C378" s="240"/>
      <c r="D378" s="230" t="s">
        <v>272</v>
      </c>
      <c r="E378" s="241" t="s">
        <v>19</v>
      </c>
      <c r="F378" s="242" t="s">
        <v>594</v>
      </c>
      <c r="G378" s="240"/>
      <c r="H378" s="243">
        <v>31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9" t="s">
        <v>272</v>
      </c>
      <c r="AU378" s="249" t="s">
        <v>79</v>
      </c>
      <c r="AV378" s="14" t="s">
        <v>79</v>
      </c>
      <c r="AW378" s="14" t="s">
        <v>274</v>
      </c>
      <c r="AX378" s="14" t="s">
        <v>69</v>
      </c>
      <c r="AY378" s="249" t="s">
        <v>116</v>
      </c>
    </row>
    <row r="379" s="14" customFormat="1">
      <c r="A379" s="14"/>
      <c r="B379" s="239"/>
      <c r="C379" s="240"/>
      <c r="D379" s="230" t="s">
        <v>272</v>
      </c>
      <c r="E379" s="241" t="s">
        <v>19</v>
      </c>
      <c r="F379" s="242" t="s">
        <v>595</v>
      </c>
      <c r="G379" s="240"/>
      <c r="H379" s="243">
        <v>18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9" t="s">
        <v>272</v>
      </c>
      <c r="AU379" s="249" t="s">
        <v>79</v>
      </c>
      <c r="AV379" s="14" t="s">
        <v>79</v>
      </c>
      <c r="AW379" s="14" t="s">
        <v>274</v>
      </c>
      <c r="AX379" s="14" t="s">
        <v>69</v>
      </c>
      <c r="AY379" s="249" t="s">
        <v>116</v>
      </c>
    </row>
    <row r="380" s="14" customFormat="1">
      <c r="A380" s="14"/>
      <c r="B380" s="239"/>
      <c r="C380" s="240"/>
      <c r="D380" s="230" t="s">
        <v>272</v>
      </c>
      <c r="E380" s="241" t="s">
        <v>19</v>
      </c>
      <c r="F380" s="242" t="s">
        <v>596</v>
      </c>
      <c r="G380" s="240"/>
      <c r="H380" s="243">
        <v>16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9" t="s">
        <v>272</v>
      </c>
      <c r="AU380" s="249" t="s">
        <v>79</v>
      </c>
      <c r="AV380" s="14" t="s">
        <v>79</v>
      </c>
      <c r="AW380" s="14" t="s">
        <v>274</v>
      </c>
      <c r="AX380" s="14" t="s">
        <v>69</v>
      </c>
      <c r="AY380" s="249" t="s">
        <v>116</v>
      </c>
    </row>
    <row r="381" s="15" customFormat="1">
      <c r="A381" s="15"/>
      <c r="B381" s="250"/>
      <c r="C381" s="251"/>
      <c r="D381" s="230" t="s">
        <v>272</v>
      </c>
      <c r="E381" s="252" t="s">
        <v>19</v>
      </c>
      <c r="F381" s="253" t="s">
        <v>278</v>
      </c>
      <c r="G381" s="251"/>
      <c r="H381" s="254">
        <v>65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0" t="s">
        <v>272</v>
      </c>
      <c r="AU381" s="260" t="s">
        <v>79</v>
      </c>
      <c r="AV381" s="15" t="s">
        <v>137</v>
      </c>
      <c r="AW381" s="15" t="s">
        <v>274</v>
      </c>
      <c r="AX381" s="15" t="s">
        <v>74</v>
      </c>
      <c r="AY381" s="260" t="s">
        <v>116</v>
      </c>
    </row>
    <row r="382" s="2" customFormat="1" ht="24.15" customHeight="1">
      <c r="A382" s="41"/>
      <c r="B382" s="42"/>
      <c r="C382" s="204" t="s">
        <v>597</v>
      </c>
      <c r="D382" s="204" t="s">
        <v>119</v>
      </c>
      <c r="E382" s="205" t="s">
        <v>598</v>
      </c>
      <c r="F382" s="206" t="s">
        <v>599</v>
      </c>
      <c r="G382" s="207" t="s">
        <v>298</v>
      </c>
      <c r="H382" s="208">
        <v>355.5</v>
      </c>
      <c r="I382" s="209"/>
      <c r="J382" s="210">
        <f>ROUND(I382*H382,2)</f>
        <v>0</v>
      </c>
      <c r="K382" s="206" t="s">
        <v>123</v>
      </c>
      <c r="L382" s="47"/>
      <c r="M382" s="211" t="s">
        <v>19</v>
      </c>
      <c r="N382" s="212" t="s">
        <v>40</v>
      </c>
      <c r="O382" s="87"/>
      <c r="P382" s="213">
        <f>O382*H382</f>
        <v>0</v>
      </c>
      <c r="Q382" s="213">
        <v>0</v>
      </c>
      <c r="R382" s="213">
        <f>Q382*H382</f>
        <v>0</v>
      </c>
      <c r="S382" s="213">
        <v>0</v>
      </c>
      <c r="T382" s="214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5" t="s">
        <v>137</v>
      </c>
      <c r="AT382" s="215" t="s">
        <v>119</v>
      </c>
      <c r="AU382" s="215" t="s">
        <v>79</v>
      </c>
      <c r="AY382" s="20" t="s">
        <v>116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20" t="s">
        <v>74</v>
      </c>
      <c r="BK382" s="216">
        <f>ROUND(I382*H382,2)</f>
        <v>0</v>
      </c>
      <c r="BL382" s="20" t="s">
        <v>137</v>
      </c>
      <c r="BM382" s="215" t="s">
        <v>600</v>
      </c>
    </row>
    <row r="383" s="2" customFormat="1">
      <c r="A383" s="41"/>
      <c r="B383" s="42"/>
      <c r="C383" s="43"/>
      <c r="D383" s="217" t="s">
        <v>126</v>
      </c>
      <c r="E383" s="43"/>
      <c r="F383" s="218" t="s">
        <v>601</v>
      </c>
      <c r="G383" s="43"/>
      <c r="H383" s="43"/>
      <c r="I383" s="219"/>
      <c r="J383" s="43"/>
      <c r="K383" s="43"/>
      <c r="L383" s="47"/>
      <c r="M383" s="220"/>
      <c r="N383" s="221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126</v>
      </c>
      <c r="AU383" s="20" t="s">
        <v>79</v>
      </c>
    </row>
    <row r="384" s="13" customFormat="1">
      <c r="A384" s="13"/>
      <c r="B384" s="228"/>
      <c r="C384" s="229"/>
      <c r="D384" s="230" t="s">
        <v>272</v>
      </c>
      <c r="E384" s="231" t="s">
        <v>19</v>
      </c>
      <c r="F384" s="232" t="s">
        <v>602</v>
      </c>
      <c r="G384" s="229"/>
      <c r="H384" s="231" t="s">
        <v>19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8" t="s">
        <v>272</v>
      </c>
      <c r="AU384" s="238" t="s">
        <v>79</v>
      </c>
      <c r="AV384" s="13" t="s">
        <v>74</v>
      </c>
      <c r="AW384" s="13" t="s">
        <v>274</v>
      </c>
      <c r="AX384" s="13" t="s">
        <v>69</v>
      </c>
      <c r="AY384" s="238" t="s">
        <v>116</v>
      </c>
    </row>
    <row r="385" s="14" customFormat="1">
      <c r="A385" s="14"/>
      <c r="B385" s="239"/>
      <c r="C385" s="240"/>
      <c r="D385" s="230" t="s">
        <v>272</v>
      </c>
      <c r="E385" s="241" t="s">
        <v>19</v>
      </c>
      <c r="F385" s="242" t="s">
        <v>603</v>
      </c>
      <c r="G385" s="240"/>
      <c r="H385" s="243">
        <v>34.5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9" t="s">
        <v>272</v>
      </c>
      <c r="AU385" s="249" t="s">
        <v>79</v>
      </c>
      <c r="AV385" s="14" t="s">
        <v>79</v>
      </c>
      <c r="AW385" s="14" t="s">
        <v>274</v>
      </c>
      <c r="AX385" s="14" t="s">
        <v>69</v>
      </c>
      <c r="AY385" s="249" t="s">
        <v>116</v>
      </c>
    </row>
    <row r="386" s="14" customFormat="1">
      <c r="A386" s="14"/>
      <c r="B386" s="239"/>
      <c r="C386" s="240"/>
      <c r="D386" s="230" t="s">
        <v>272</v>
      </c>
      <c r="E386" s="241" t="s">
        <v>19</v>
      </c>
      <c r="F386" s="242" t="s">
        <v>604</v>
      </c>
      <c r="G386" s="240"/>
      <c r="H386" s="243">
        <v>21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9" t="s">
        <v>272</v>
      </c>
      <c r="AU386" s="249" t="s">
        <v>79</v>
      </c>
      <c r="AV386" s="14" t="s">
        <v>79</v>
      </c>
      <c r="AW386" s="14" t="s">
        <v>274</v>
      </c>
      <c r="AX386" s="14" t="s">
        <v>69</v>
      </c>
      <c r="AY386" s="249" t="s">
        <v>116</v>
      </c>
    </row>
    <row r="387" s="14" customFormat="1">
      <c r="A387" s="14"/>
      <c r="B387" s="239"/>
      <c r="C387" s="240"/>
      <c r="D387" s="230" t="s">
        <v>272</v>
      </c>
      <c r="E387" s="241" t="s">
        <v>19</v>
      </c>
      <c r="F387" s="242" t="s">
        <v>605</v>
      </c>
      <c r="G387" s="240"/>
      <c r="H387" s="243">
        <v>23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9" t="s">
        <v>272</v>
      </c>
      <c r="AU387" s="249" t="s">
        <v>79</v>
      </c>
      <c r="AV387" s="14" t="s">
        <v>79</v>
      </c>
      <c r="AW387" s="14" t="s">
        <v>274</v>
      </c>
      <c r="AX387" s="14" t="s">
        <v>69</v>
      </c>
      <c r="AY387" s="249" t="s">
        <v>116</v>
      </c>
    </row>
    <row r="388" s="14" customFormat="1">
      <c r="A388" s="14"/>
      <c r="B388" s="239"/>
      <c r="C388" s="240"/>
      <c r="D388" s="230" t="s">
        <v>272</v>
      </c>
      <c r="E388" s="241" t="s">
        <v>19</v>
      </c>
      <c r="F388" s="242" t="s">
        <v>606</v>
      </c>
      <c r="G388" s="240"/>
      <c r="H388" s="243">
        <v>34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9" t="s">
        <v>272</v>
      </c>
      <c r="AU388" s="249" t="s">
        <v>79</v>
      </c>
      <c r="AV388" s="14" t="s">
        <v>79</v>
      </c>
      <c r="AW388" s="14" t="s">
        <v>274</v>
      </c>
      <c r="AX388" s="14" t="s">
        <v>69</v>
      </c>
      <c r="AY388" s="249" t="s">
        <v>116</v>
      </c>
    </row>
    <row r="389" s="14" customFormat="1">
      <c r="A389" s="14"/>
      <c r="B389" s="239"/>
      <c r="C389" s="240"/>
      <c r="D389" s="230" t="s">
        <v>272</v>
      </c>
      <c r="E389" s="241" t="s">
        <v>19</v>
      </c>
      <c r="F389" s="242" t="s">
        <v>607</v>
      </c>
      <c r="G389" s="240"/>
      <c r="H389" s="243">
        <v>18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9" t="s">
        <v>272</v>
      </c>
      <c r="AU389" s="249" t="s">
        <v>79</v>
      </c>
      <c r="AV389" s="14" t="s">
        <v>79</v>
      </c>
      <c r="AW389" s="14" t="s">
        <v>274</v>
      </c>
      <c r="AX389" s="14" t="s">
        <v>69</v>
      </c>
      <c r="AY389" s="249" t="s">
        <v>116</v>
      </c>
    </row>
    <row r="390" s="14" customFormat="1">
      <c r="A390" s="14"/>
      <c r="B390" s="239"/>
      <c r="C390" s="240"/>
      <c r="D390" s="230" t="s">
        <v>272</v>
      </c>
      <c r="E390" s="241" t="s">
        <v>19</v>
      </c>
      <c r="F390" s="242" t="s">
        <v>608</v>
      </c>
      <c r="G390" s="240"/>
      <c r="H390" s="243">
        <v>24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9" t="s">
        <v>272</v>
      </c>
      <c r="AU390" s="249" t="s">
        <v>79</v>
      </c>
      <c r="AV390" s="14" t="s">
        <v>79</v>
      </c>
      <c r="AW390" s="14" t="s">
        <v>274</v>
      </c>
      <c r="AX390" s="14" t="s">
        <v>69</v>
      </c>
      <c r="AY390" s="249" t="s">
        <v>116</v>
      </c>
    </row>
    <row r="391" s="14" customFormat="1">
      <c r="A391" s="14"/>
      <c r="B391" s="239"/>
      <c r="C391" s="240"/>
      <c r="D391" s="230" t="s">
        <v>272</v>
      </c>
      <c r="E391" s="241" t="s">
        <v>19</v>
      </c>
      <c r="F391" s="242" t="s">
        <v>609</v>
      </c>
      <c r="G391" s="240"/>
      <c r="H391" s="243">
        <v>84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9" t="s">
        <v>272</v>
      </c>
      <c r="AU391" s="249" t="s">
        <v>79</v>
      </c>
      <c r="AV391" s="14" t="s">
        <v>79</v>
      </c>
      <c r="AW391" s="14" t="s">
        <v>274</v>
      </c>
      <c r="AX391" s="14" t="s">
        <v>69</v>
      </c>
      <c r="AY391" s="249" t="s">
        <v>116</v>
      </c>
    </row>
    <row r="392" s="14" customFormat="1">
      <c r="A392" s="14"/>
      <c r="B392" s="239"/>
      <c r="C392" s="240"/>
      <c r="D392" s="230" t="s">
        <v>272</v>
      </c>
      <c r="E392" s="241" t="s">
        <v>19</v>
      </c>
      <c r="F392" s="242" t="s">
        <v>610</v>
      </c>
      <c r="G392" s="240"/>
      <c r="H392" s="243">
        <v>4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9" t="s">
        <v>272</v>
      </c>
      <c r="AU392" s="249" t="s">
        <v>79</v>
      </c>
      <c r="AV392" s="14" t="s">
        <v>79</v>
      </c>
      <c r="AW392" s="14" t="s">
        <v>274</v>
      </c>
      <c r="AX392" s="14" t="s">
        <v>69</v>
      </c>
      <c r="AY392" s="249" t="s">
        <v>116</v>
      </c>
    </row>
    <row r="393" s="16" customFormat="1">
      <c r="A393" s="16"/>
      <c r="B393" s="261"/>
      <c r="C393" s="262"/>
      <c r="D393" s="230" t="s">
        <v>272</v>
      </c>
      <c r="E393" s="263" t="s">
        <v>19</v>
      </c>
      <c r="F393" s="264" t="s">
        <v>329</v>
      </c>
      <c r="G393" s="262"/>
      <c r="H393" s="265">
        <v>242.5</v>
      </c>
      <c r="I393" s="266"/>
      <c r="J393" s="262"/>
      <c r="K393" s="262"/>
      <c r="L393" s="267"/>
      <c r="M393" s="268"/>
      <c r="N393" s="269"/>
      <c r="O393" s="269"/>
      <c r="P393" s="269"/>
      <c r="Q393" s="269"/>
      <c r="R393" s="269"/>
      <c r="S393" s="269"/>
      <c r="T393" s="270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71" t="s">
        <v>272</v>
      </c>
      <c r="AU393" s="271" t="s">
        <v>79</v>
      </c>
      <c r="AV393" s="16" t="s">
        <v>279</v>
      </c>
      <c r="AW393" s="16" t="s">
        <v>274</v>
      </c>
      <c r="AX393" s="16" t="s">
        <v>69</v>
      </c>
      <c r="AY393" s="271" t="s">
        <v>116</v>
      </c>
    </row>
    <row r="394" s="14" customFormat="1">
      <c r="A394" s="14"/>
      <c r="B394" s="239"/>
      <c r="C394" s="240"/>
      <c r="D394" s="230" t="s">
        <v>272</v>
      </c>
      <c r="E394" s="241" t="s">
        <v>19</v>
      </c>
      <c r="F394" s="242" t="s">
        <v>611</v>
      </c>
      <c r="G394" s="240"/>
      <c r="H394" s="243">
        <v>24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9" t="s">
        <v>272</v>
      </c>
      <c r="AU394" s="249" t="s">
        <v>79</v>
      </c>
      <c r="AV394" s="14" t="s">
        <v>79</v>
      </c>
      <c r="AW394" s="14" t="s">
        <v>274</v>
      </c>
      <c r="AX394" s="14" t="s">
        <v>69</v>
      </c>
      <c r="AY394" s="249" t="s">
        <v>116</v>
      </c>
    </row>
    <row r="395" s="14" customFormat="1">
      <c r="A395" s="14"/>
      <c r="B395" s="239"/>
      <c r="C395" s="240"/>
      <c r="D395" s="230" t="s">
        <v>272</v>
      </c>
      <c r="E395" s="241" t="s">
        <v>19</v>
      </c>
      <c r="F395" s="242" t="s">
        <v>612</v>
      </c>
      <c r="G395" s="240"/>
      <c r="H395" s="243">
        <v>89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9" t="s">
        <v>272</v>
      </c>
      <c r="AU395" s="249" t="s">
        <v>79</v>
      </c>
      <c r="AV395" s="14" t="s">
        <v>79</v>
      </c>
      <c r="AW395" s="14" t="s">
        <v>274</v>
      </c>
      <c r="AX395" s="14" t="s">
        <v>69</v>
      </c>
      <c r="AY395" s="249" t="s">
        <v>116</v>
      </c>
    </row>
    <row r="396" s="16" customFormat="1">
      <c r="A396" s="16"/>
      <c r="B396" s="261"/>
      <c r="C396" s="262"/>
      <c r="D396" s="230" t="s">
        <v>272</v>
      </c>
      <c r="E396" s="263" t="s">
        <v>19</v>
      </c>
      <c r="F396" s="264" t="s">
        <v>329</v>
      </c>
      <c r="G396" s="262"/>
      <c r="H396" s="265">
        <v>113</v>
      </c>
      <c r="I396" s="266"/>
      <c r="J396" s="262"/>
      <c r="K396" s="262"/>
      <c r="L396" s="267"/>
      <c r="M396" s="268"/>
      <c r="N396" s="269"/>
      <c r="O396" s="269"/>
      <c r="P396" s="269"/>
      <c r="Q396" s="269"/>
      <c r="R396" s="269"/>
      <c r="S396" s="269"/>
      <c r="T396" s="270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T396" s="271" t="s">
        <v>272</v>
      </c>
      <c r="AU396" s="271" t="s">
        <v>79</v>
      </c>
      <c r="AV396" s="16" t="s">
        <v>279</v>
      </c>
      <c r="AW396" s="16" t="s">
        <v>274</v>
      </c>
      <c r="AX396" s="16" t="s">
        <v>69</v>
      </c>
      <c r="AY396" s="271" t="s">
        <v>116</v>
      </c>
    </row>
    <row r="397" s="15" customFormat="1">
      <c r="A397" s="15"/>
      <c r="B397" s="250"/>
      <c r="C397" s="251"/>
      <c r="D397" s="230" t="s">
        <v>272</v>
      </c>
      <c r="E397" s="252" t="s">
        <v>19</v>
      </c>
      <c r="F397" s="253" t="s">
        <v>278</v>
      </c>
      <c r="G397" s="251"/>
      <c r="H397" s="254">
        <v>355.5</v>
      </c>
      <c r="I397" s="255"/>
      <c r="J397" s="251"/>
      <c r="K397" s="251"/>
      <c r="L397" s="256"/>
      <c r="M397" s="257"/>
      <c r="N397" s="258"/>
      <c r="O397" s="258"/>
      <c r="P397" s="258"/>
      <c r="Q397" s="258"/>
      <c r="R397" s="258"/>
      <c r="S397" s="258"/>
      <c r="T397" s="259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0" t="s">
        <v>272</v>
      </c>
      <c r="AU397" s="260" t="s">
        <v>79</v>
      </c>
      <c r="AV397" s="15" t="s">
        <v>137</v>
      </c>
      <c r="AW397" s="15" t="s">
        <v>274</v>
      </c>
      <c r="AX397" s="15" t="s">
        <v>74</v>
      </c>
      <c r="AY397" s="260" t="s">
        <v>116</v>
      </c>
    </row>
    <row r="398" s="2" customFormat="1" ht="24.15" customHeight="1">
      <c r="A398" s="41"/>
      <c r="B398" s="42"/>
      <c r="C398" s="204" t="s">
        <v>613</v>
      </c>
      <c r="D398" s="204" t="s">
        <v>119</v>
      </c>
      <c r="E398" s="205" t="s">
        <v>614</v>
      </c>
      <c r="F398" s="206" t="s">
        <v>615</v>
      </c>
      <c r="G398" s="207" t="s">
        <v>298</v>
      </c>
      <c r="H398" s="208">
        <v>200</v>
      </c>
      <c r="I398" s="209"/>
      <c r="J398" s="210">
        <f>ROUND(I398*H398,2)</f>
        <v>0</v>
      </c>
      <c r="K398" s="206" t="s">
        <v>123</v>
      </c>
      <c r="L398" s="47"/>
      <c r="M398" s="211" t="s">
        <v>19</v>
      </c>
      <c r="N398" s="212" t="s">
        <v>40</v>
      </c>
      <c r="O398" s="87"/>
      <c r="P398" s="213">
        <f>O398*H398</f>
        <v>0</v>
      </c>
      <c r="Q398" s="213">
        <v>3.0000000000000001E-05</v>
      </c>
      <c r="R398" s="213">
        <f>Q398*H398</f>
        <v>0.0060000000000000001</v>
      </c>
      <c r="S398" s="213">
        <v>0</v>
      </c>
      <c r="T398" s="214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5" t="s">
        <v>137</v>
      </c>
      <c r="AT398" s="215" t="s">
        <v>119</v>
      </c>
      <c r="AU398" s="215" t="s">
        <v>79</v>
      </c>
      <c r="AY398" s="20" t="s">
        <v>116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20" t="s">
        <v>74</v>
      </c>
      <c r="BK398" s="216">
        <f>ROUND(I398*H398,2)</f>
        <v>0</v>
      </c>
      <c r="BL398" s="20" t="s">
        <v>137</v>
      </c>
      <c r="BM398" s="215" t="s">
        <v>616</v>
      </c>
    </row>
    <row r="399" s="2" customFormat="1">
      <c r="A399" s="41"/>
      <c r="B399" s="42"/>
      <c r="C399" s="43"/>
      <c r="D399" s="217" t="s">
        <v>126</v>
      </c>
      <c r="E399" s="43"/>
      <c r="F399" s="218" t="s">
        <v>617</v>
      </c>
      <c r="G399" s="43"/>
      <c r="H399" s="43"/>
      <c r="I399" s="219"/>
      <c r="J399" s="43"/>
      <c r="K399" s="43"/>
      <c r="L399" s="47"/>
      <c r="M399" s="220"/>
      <c r="N399" s="221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126</v>
      </c>
      <c r="AU399" s="20" t="s">
        <v>79</v>
      </c>
    </row>
    <row r="400" s="13" customFormat="1">
      <c r="A400" s="13"/>
      <c r="B400" s="228"/>
      <c r="C400" s="229"/>
      <c r="D400" s="230" t="s">
        <v>272</v>
      </c>
      <c r="E400" s="231" t="s">
        <v>19</v>
      </c>
      <c r="F400" s="232" t="s">
        <v>618</v>
      </c>
      <c r="G400" s="229"/>
      <c r="H400" s="231" t="s">
        <v>19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8" t="s">
        <v>272</v>
      </c>
      <c r="AU400" s="238" t="s">
        <v>79</v>
      </c>
      <c r="AV400" s="13" t="s">
        <v>74</v>
      </c>
      <c r="AW400" s="13" t="s">
        <v>274</v>
      </c>
      <c r="AX400" s="13" t="s">
        <v>69</v>
      </c>
      <c r="AY400" s="238" t="s">
        <v>116</v>
      </c>
    </row>
    <row r="401" s="14" customFormat="1">
      <c r="A401" s="14"/>
      <c r="B401" s="239"/>
      <c r="C401" s="240"/>
      <c r="D401" s="230" t="s">
        <v>272</v>
      </c>
      <c r="E401" s="241" t="s">
        <v>19</v>
      </c>
      <c r="F401" s="242" t="s">
        <v>619</v>
      </c>
      <c r="G401" s="240"/>
      <c r="H401" s="243">
        <v>28.5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9" t="s">
        <v>272</v>
      </c>
      <c r="AU401" s="249" t="s">
        <v>79</v>
      </c>
      <c r="AV401" s="14" t="s">
        <v>79</v>
      </c>
      <c r="AW401" s="14" t="s">
        <v>274</v>
      </c>
      <c r="AX401" s="14" t="s">
        <v>69</v>
      </c>
      <c r="AY401" s="249" t="s">
        <v>116</v>
      </c>
    </row>
    <row r="402" s="14" customFormat="1">
      <c r="A402" s="14"/>
      <c r="B402" s="239"/>
      <c r="C402" s="240"/>
      <c r="D402" s="230" t="s">
        <v>272</v>
      </c>
      <c r="E402" s="241" t="s">
        <v>19</v>
      </c>
      <c r="F402" s="242" t="s">
        <v>620</v>
      </c>
      <c r="G402" s="240"/>
      <c r="H402" s="243">
        <v>22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9" t="s">
        <v>272</v>
      </c>
      <c r="AU402" s="249" t="s">
        <v>79</v>
      </c>
      <c r="AV402" s="14" t="s">
        <v>79</v>
      </c>
      <c r="AW402" s="14" t="s">
        <v>274</v>
      </c>
      <c r="AX402" s="14" t="s">
        <v>69</v>
      </c>
      <c r="AY402" s="249" t="s">
        <v>116</v>
      </c>
    </row>
    <row r="403" s="14" customFormat="1">
      <c r="A403" s="14"/>
      <c r="B403" s="239"/>
      <c r="C403" s="240"/>
      <c r="D403" s="230" t="s">
        <v>272</v>
      </c>
      <c r="E403" s="241" t="s">
        <v>19</v>
      </c>
      <c r="F403" s="242" t="s">
        <v>621</v>
      </c>
      <c r="G403" s="240"/>
      <c r="H403" s="243">
        <v>80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9" t="s">
        <v>272</v>
      </c>
      <c r="AU403" s="249" t="s">
        <v>79</v>
      </c>
      <c r="AV403" s="14" t="s">
        <v>79</v>
      </c>
      <c r="AW403" s="14" t="s">
        <v>274</v>
      </c>
      <c r="AX403" s="14" t="s">
        <v>69</v>
      </c>
      <c r="AY403" s="249" t="s">
        <v>116</v>
      </c>
    </row>
    <row r="404" s="14" customFormat="1">
      <c r="A404" s="14"/>
      <c r="B404" s="239"/>
      <c r="C404" s="240"/>
      <c r="D404" s="230" t="s">
        <v>272</v>
      </c>
      <c r="E404" s="241" t="s">
        <v>19</v>
      </c>
      <c r="F404" s="242" t="s">
        <v>622</v>
      </c>
      <c r="G404" s="240"/>
      <c r="H404" s="243">
        <v>20.5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9" t="s">
        <v>272</v>
      </c>
      <c r="AU404" s="249" t="s">
        <v>79</v>
      </c>
      <c r="AV404" s="14" t="s">
        <v>79</v>
      </c>
      <c r="AW404" s="14" t="s">
        <v>274</v>
      </c>
      <c r="AX404" s="14" t="s">
        <v>69</v>
      </c>
      <c r="AY404" s="249" t="s">
        <v>116</v>
      </c>
    </row>
    <row r="405" s="14" customFormat="1">
      <c r="A405" s="14"/>
      <c r="B405" s="239"/>
      <c r="C405" s="240"/>
      <c r="D405" s="230" t="s">
        <v>272</v>
      </c>
      <c r="E405" s="241" t="s">
        <v>19</v>
      </c>
      <c r="F405" s="242" t="s">
        <v>623</v>
      </c>
      <c r="G405" s="240"/>
      <c r="H405" s="243">
        <v>24.5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9" t="s">
        <v>272</v>
      </c>
      <c r="AU405" s="249" t="s">
        <v>79</v>
      </c>
      <c r="AV405" s="14" t="s">
        <v>79</v>
      </c>
      <c r="AW405" s="14" t="s">
        <v>274</v>
      </c>
      <c r="AX405" s="14" t="s">
        <v>69</v>
      </c>
      <c r="AY405" s="249" t="s">
        <v>116</v>
      </c>
    </row>
    <row r="406" s="14" customFormat="1">
      <c r="A406" s="14"/>
      <c r="B406" s="239"/>
      <c r="C406" s="240"/>
      <c r="D406" s="230" t="s">
        <v>272</v>
      </c>
      <c r="E406" s="241" t="s">
        <v>19</v>
      </c>
      <c r="F406" s="242" t="s">
        <v>624</v>
      </c>
      <c r="G406" s="240"/>
      <c r="H406" s="243">
        <v>24.5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9" t="s">
        <v>272</v>
      </c>
      <c r="AU406" s="249" t="s">
        <v>79</v>
      </c>
      <c r="AV406" s="14" t="s">
        <v>79</v>
      </c>
      <c r="AW406" s="14" t="s">
        <v>274</v>
      </c>
      <c r="AX406" s="14" t="s">
        <v>69</v>
      </c>
      <c r="AY406" s="249" t="s">
        <v>116</v>
      </c>
    </row>
    <row r="407" s="15" customFormat="1">
      <c r="A407" s="15"/>
      <c r="B407" s="250"/>
      <c r="C407" s="251"/>
      <c r="D407" s="230" t="s">
        <v>272</v>
      </c>
      <c r="E407" s="252" t="s">
        <v>19</v>
      </c>
      <c r="F407" s="253" t="s">
        <v>278</v>
      </c>
      <c r="G407" s="251"/>
      <c r="H407" s="254">
        <v>200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0" t="s">
        <v>272</v>
      </c>
      <c r="AU407" s="260" t="s">
        <v>79</v>
      </c>
      <c r="AV407" s="15" t="s">
        <v>137</v>
      </c>
      <c r="AW407" s="15" t="s">
        <v>274</v>
      </c>
      <c r="AX407" s="15" t="s">
        <v>74</v>
      </c>
      <c r="AY407" s="260" t="s">
        <v>116</v>
      </c>
    </row>
    <row r="408" s="12" customFormat="1" ht="22.8" customHeight="1">
      <c r="A408" s="12"/>
      <c r="B408" s="188"/>
      <c r="C408" s="189"/>
      <c r="D408" s="190" t="s">
        <v>68</v>
      </c>
      <c r="E408" s="202" t="s">
        <v>625</v>
      </c>
      <c r="F408" s="202" t="s">
        <v>626</v>
      </c>
      <c r="G408" s="189"/>
      <c r="H408" s="189"/>
      <c r="I408" s="192"/>
      <c r="J408" s="203">
        <f>BK408</f>
        <v>0</v>
      </c>
      <c r="K408" s="189"/>
      <c r="L408" s="194"/>
      <c r="M408" s="195"/>
      <c r="N408" s="196"/>
      <c r="O408" s="196"/>
      <c r="P408" s="197">
        <f>SUM(P409:P451)</f>
        <v>0</v>
      </c>
      <c r="Q408" s="196"/>
      <c r="R408" s="197">
        <f>SUM(R409:R451)</f>
        <v>37.097209999999997</v>
      </c>
      <c r="S408" s="196"/>
      <c r="T408" s="198">
        <f>SUM(T409:T451)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99" t="s">
        <v>74</v>
      </c>
      <c r="AT408" s="200" t="s">
        <v>68</v>
      </c>
      <c r="AU408" s="200" t="s">
        <v>74</v>
      </c>
      <c r="AY408" s="199" t="s">
        <v>116</v>
      </c>
      <c r="BK408" s="201">
        <f>SUM(BK409:BK451)</f>
        <v>0</v>
      </c>
    </row>
    <row r="409" s="2" customFormat="1" ht="37.8" customHeight="1">
      <c r="A409" s="41"/>
      <c r="B409" s="42"/>
      <c r="C409" s="204" t="s">
        <v>627</v>
      </c>
      <c r="D409" s="204" t="s">
        <v>119</v>
      </c>
      <c r="E409" s="205" t="s">
        <v>628</v>
      </c>
      <c r="F409" s="206" t="s">
        <v>629</v>
      </c>
      <c r="G409" s="207" t="s">
        <v>270</v>
      </c>
      <c r="H409" s="208">
        <v>47.5</v>
      </c>
      <c r="I409" s="209"/>
      <c r="J409" s="210">
        <f>ROUND(I409*H409,2)</f>
        <v>0</v>
      </c>
      <c r="K409" s="206" t="s">
        <v>123</v>
      </c>
      <c r="L409" s="47"/>
      <c r="M409" s="211" t="s">
        <v>19</v>
      </c>
      <c r="N409" s="212" t="s">
        <v>40</v>
      </c>
      <c r="O409" s="87"/>
      <c r="P409" s="213">
        <f>O409*H409</f>
        <v>0</v>
      </c>
      <c r="Q409" s="213">
        <v>0.18051</v>
      </c>
      <c r="R409" s="213">
        <f>Q409*H409</f>
        <v>8.5742250000000002</v>
      </c>
      <c r="S409" s="213">
        <v>0</v>
      </c>
      <c r="T409" s="214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5" t="s">
        <v>137</v>
      </c>
      <c r="AT409" s="215" t="s">
        <v>119</v>
      </c>
      <c r="AU409" s="215" t="s">
        <v>79</v>
      </c>
      <c r="AY409" s="20" t="s">
        <v>116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20" t="s">
        <v>74</v>
      </c>
      <c r="BK409" s="216">
        <f>ROUND(I409*H409,2)</f>
        <v>0</v>
      </c>
      <c r="BL409" s="20" t="s">
        <v>137</v>
      </c>
      <c r="BM409" s="215" t="s">
        <v>630</v>
      </c>
    </row>
    <row r="410" s="2" customFormat="1">
      <c r="A410" s="41"/>
      <c r="B410" s="42"/>
      <c r="C410" s="43"/>
      <c r="D410" s="217" t="s">
        <v>126</v>
      </c>
      <c r="E410" s="43"/>
      <c r="F410" s="218" t="s">
        <v>631</v>
      </c>
      <c r="G410" s="43"/>
      <c r="H410" s="43"/>
      <c r="I410" s="219"/>
      <c r="J410" s="43"/>
      <c r="K410" s="43"/>
      <c r="L410" s="47"/>
      <c r="M410" s="220"/>
      <c r="N410" s="221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126</v>
      </c>
      <c r="AU410" s="20" t="s">
        <v>79</v>
      </c>
    </row>
    <row r="411" s="13" customFormat="1">
      <c r="A411" s="13"/>
      <c r="B411" s="228"/>
      <c r="C411" s="229"/>
      <c r="D411" s="230" t="s">
        <v>272</v>
      </c>
      <c r="E411" s="231" t="s">
        <v>19</v>
      </c>
      <c r="F411" s="232" t="s">
        <v>632</v>
      </c>
      <c r="G411" s="229"/>
      <c r="H411" s="231" t="s">
        <v>19</v>
      </c>
      <c r="I411" s="233"/>
      <c r="J411" s="229"/>
      <c r="K411" s="229"/>
      <c r="L411" s="234"/>
      <c r="M411" s="235"/>
      <c r="N411" s="236"/>
      <c r="O411" s="236"/>
      <c r="P411" s="236"/>
      <c r="Q411" s="236"/>
      <c r="R411" s="236"/>
      <c r="S411" s="236"/>
      <c r="T411" s="23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8" t="s">
        <v>272</v>
      </c>
      <c r="AU411" s="238" t="s">
        <v>79</v>
      </c>
      <c r="AV411" s="13" t="s">
        <v>74</v>
      </c>
      <c r="AW411" s="13" t="s">
        <v>274</v>
      </c>
      <c r="AX411" s="13" t="s">
        <v>69</v>
      </c>
      <c r="AY411" s="238" t="s">
        <v>116</v>
      </c>
    </row>
    <row r="412" s="14" customFormat="1">
      <c r="A412" s="14"/>
      <c r="B412" s="239"/>
      <c r="C412" s="240"/>
      <c r="D412" s="230" t="s">
        <v>272</v>
      </c>
      <c r="E412" s="241" t="s">
        <v>19</v>
      </c>
      <c r="F412" s="242" t="s">
        <v>633</v>
      </c>
      <c r="G412" s="240"/>
      <c r="H412" s="243">
        <v>28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9" t="s">
        <v>272</v>
      </c>
      <c r="AU412" s="249" t="s">
        <v>79</v>
      </c>
      <c r="AV412" s="14" t="s">
        <v>79</v>
      </c>
      <c r="AW412" s="14" t="s">
        <v>274</v>
      </c>
      <c r="AX412" s="14" t="s">
        <v>69</v>
      </c>
      <c r="AY412" s="249" t="s">
        <v>116</v>
      </c>
    </row>
    <row r="413" s="14" customFormat="1">
      <c r="A413" s="14"/>
      <c r="B413" s="239"/>
      <c r="C413" s="240"/>
      <c r="D413" s="230" t="s">
        <v>272</v>
      </c>
      <c r="E413" s="241" t="s">
        <v>19</v>
      </c>
      <c r="F413" s="242" t="s">
        <v>634</v>
      </c>
      <c r="G413" s="240"/>
      <c r="H413" s="243">
        <v>19.5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9" t="s">
        <v>272</v>
      </c>
      <c r="AU413" s="249" t="s">
        <v>79</v>
      </c>
      <c r="AV413" s="14" t="s">
        <v>79</v>
      </c>
      <c r="AW413" s="14" t="s">
        <v>274</v>
      </c>
      <c r="AX413" s="14" t="s">
        <v>69</v>
      </c>
      <c r="AY413" s="249" t="s">
        <v>116</v>
      </c>
    </row>
    <row r="414" s="15" customFormat="1">
      <c r="A414" s="15"/>
      <c r="B414" s="250"/>
      <c r="C414" s="251"/>
      <c r="D414" s="230" t="s">
        <v>272</v>
      </c>
      <c r="E414" s="252" t="s">
        <v>19</v>
      </c>
      <c r="F414" s="253" t="s">
        <v>278</v>
      </c>
      <c r="G414" s="251"/>
      <c r="H414" s="254">
        <v>47.5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0" t="s">
        <v>272</v>
      </c>
      <c r="AU414" s="260" t="s">
        <v>79</v>
      </c>
      <c r="AV414" s="15" t="s">
        <v>137</v>
      </c>
      <c r="AW414" s="15" t="s">
        <v>274</v>
      </c>
      <c r="AX414" s="15" t="s">
        <v>74</v>
      </c>
      <c r="AY414" s="260" t="s">
        <v>116</v>
      </c>
    </row>
    <row r="415" s="2" customFormat="1" ht="37.8" customHeight="1">
      <c r="A415" s="41"/>
      <c r="B415" s="42"/>
      <c r="C415" s="204" t="s">
        <v>635</v>
      </c>
      <c r="D415" s="204" t="s">
        <v>119</v>
      </c>
      <c r="E415" s="205" t="s">
        <v>636</v>
      </c>
      <c r="F415" s="206" t="s">
        <v>637</v>
      </c>
      <c r="G415" s="207" t="s">
        <v>270</v>
      </c>
      <c r="H415" s="208">
        <v>687.25</v>
      </c>
      <c r="I415" s="209"/>
      <c r="J415" s="210">
        <f>ROUND(I415*H415,2)</f>
        <v>0</v>
      </c>
      <c r="K415" s="206" t="s">
        <v>123</v>
      </c>
      <c r="L415" s="47"/>
      <c r="M415" s="211" t="s">
        <v>19</v>
      </c>
      <c r="N415" s="212" t="s">
        <v>40</v>
      </c>
      <c r="O415" s="87"/>
      <c r="P415" s="213">
        <f>O415*H415</f>
        <v>0</v>
      </c>
      <c r="Q415" s="213">
        <v>0</v>
      </c>
      <c r="R415" s="213">
        <f>Q415*H415</f>
        <v>0</v>
      </c>
      <c r="S415" s="213">
        <v>0</v>
      </c>
      <c r="T415" s="214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5" t="s">
        <v>137</v>
      </c>
      <c r="AT415" s="215" t="s">
        <v>119</v>
      </c>
      <c r="AU415" s="215" t="s">
        <v>79</v>
      </c>
      <c r="AY415" s="20" t="s">
        <v>116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20" t="s">
        <v>74</v>
      </c>
      <c r="BK415" s="216">
        <f>ROUND(I415*H415,2)</f>
        <v>0</v>
      </c>
      <c r="BL415" s="20" t="s">
        <v>137</v>
      </c>
      <c r="BM415" s="215" t="s">
        <v>638</v>
      </c>
    </row>
    <row r="416" s="2" customFormat="1">
      <c r="A416" s="41"/>
      <c r="B416" s="42"/>
      <c r="C416" s="43"/>
      <c r="D416" s="217" t="s">
        <v>126</v>
      </c>
      <c r="E416" s="43"/>
      <c r="F416" s="218" t="s">
        <v>639</v>
      </c>
      <c r="G416" s="43"/>
      <c r="H416" s="43"/>
      <c r="I416" s="219"/>
      <c r="J416" s="43"/>
      <c r="K416" s="43"/>
      <c r="L416" s="47"/>
      <c r="M416" s="220"/>
      <c r="N416" s="221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126</v>
      </c>
      <c r="AU416" s="20" t="s">
        <v>79</v>
      </c>
    </row>
    <row r="417" s="2" customFormat="1" ht="44.25" customHeight="1">
      <c r="A417" s="41"/>
      <c r="B417" s="42"/>
      <c r="C417" s="204" t="s">
        <v>640</v>
      </c>
      <c r="D417" s="204" t="s">
        <v>119</v>
      </c>
      <c r="E417" s="205" t="s">
        <v>641</v>
      </c>
      <c r="F417" s="206" t="s">
        <v>642</v>
      </c>
      <c r="G417" s="207" t="s">
        <v>270</v>
      </c>
      <c r="H417" s="208">
        <v>831.75</v>
      </c>
      <c r="I417" s="209"/>
      <c r="J417" s="210">
        <f>ROUND(I417*H417,2)</f>
        <v>0</v>
      </c>
      <c r="K417" s="206" t="s">
        <v>123</v>
      </c>
      <c r="L417" s="47"/>
      <c r="M417" s="211" t="s">
        <v>19</v>
      </c>
      <c r="N417" s="212" t="s">
        <v>40</v>
      </c>
      <c r="O417" s="87"/>
      <c r="P417" s="213">
        <f>O417*H417</f>
        <v>0</v>
      </c>
      <c r="Q417" s="213">
        <v>0</v>
      </c>
      <c r="R417" s="213">
        <f>Q417*H417</f>
        <v>0</v>
      </c>
      <c r="S417" s="213">
        <v>0</v>
      </c>
      <c r="T417" s="214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5" t="s">
        <v>137</v>
      </c>
      <c r="AT417" s="215" t="s">
        <v>119</v>
      </c>
      <c r="AU417" s="215" t="s">
        <v>79</v>
      </c>
      <c r="AY417" s="20" t="s">
        <v>116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20" t="s">
        <v>74</v>
      </c>
      <c r="BK417" s="216">
        <f>ROUND(I417*H417,2)</f>
        <v>0</v>
      </c>
      <c r="BL417" s="20" t="s">
        <v>137</v>
      </c>
      <c r="BM417" s="215" t="s">
        <v>643</v>
      </c>
    </row>
    <row r="418" s="2" customFormat="1">
      <c r="A418" s="41"/>
      <c r="B418" s="42"/>
      <c r="C418" s="43"/>
      <c r="D418" s="217" t="s">
        <v>126</v>
      </c>
      <c r="E418" s="43"/>
      <c r="F418" s="218" t="s">
        <v>644</v>
      </c>
      <c r="G418" s="43"/>
      <c r="H418" s="43"/>
      <c r="I418" s="219"/>
      <c r="J418" s="43"/>
      <c r="K418" s="43"/>
      <c r="L418" s="47"/>
      <c r="M418" s="220"/>
      <c r="N418" s="221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126</v>
      </c>
      <c r="AU418" s="20" t="s">
        <v>79</v>
      </c>
    </row>
    <row r="419" s="14" customFormat="1">
      <c r="A419" s="14"/>
      <c r="B419" s="239"/>
      <c r="C419" s="240"/>
      <c r="D419" s="230" t="s">
        <v>272</v>
      </c>
      <c r="E419" s="241" t="s">
        <v>19</v>
      </c>
      <c r="F419" s="242" t="s">
        <v>645</v>
      </c>
      <c r="G419" s="240"/>
      <c r="H419" s="243">
        <v>687.25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9" t="s">
        <v>272</v>
      </c>
      <c r="AU419" s="249" t="s">
        <v>79</v>
      </c>
      <c r="AV419" s="14" t="s">
        <v>79</v>
      </c>
      <c r="AW419" s="14" t="s">
        <v>274</v>
      </c>
      <c r="AX419" s="14" t="s">
        <v>69</v>
      </c>
      <c r="AY419" s="249" t="s">
        <v>116</v>
      </c>
    </row>
    <row r="420" s="14" customFormat="1">
      <c r="A420" s="14"/>
      <c r="B420" s="239"/>
      <c r="C420" s="240"/>
      <c r="D420" s="230" t="s">
        <v>272</v>
      </c>
      <c r="E420" s="241" t="s">
        <v>19</v>
      </c>
      <c r="F420" s="242" t="s">
        <v>646</v>
      </c>
      <c r="G420" s="240"/>
      <c r="H420" s="243">
        <v>144.5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9" t="s">
        <v>272</v>
      </c>
      <c r="AU420" s="249" t="s">
        <v>79</v>
      </c>
      <c r="AV420" s="14" t="s">
        <v>79</v>
      </c>
      <c r="AW420" s="14" t="s">
        <v>274</v>
      </c>
      <c r="AX420" s="14" t="s">
        <v>69</v>
      </c>
      <c r="AY420" s="249" t="s">
        <v>116</v>
      </c>
    </row>
    <row r="421" s="15" customFormat="1">
      <c r="A421" s="15"/>
      <c r="B421" s="250"/>
      <c r="C421" s="251"/>
      <c r="D421" s="230" t="s">
        <v>272</v>
      </c>
      <c r="E421" s="252" t="s">
        <v>19</v>
      </c>
      <c r="F421" s="253" t="s">
        <v>278</v>
      </c>
      <c r="G421" s="251"/>
      <c r="H421" s="254">
        <v>831.75</v>
      </c>
      <c r="I421" s="255"/>
      <c r="J421" s="251"/>
      <c r="K421" s="251"/>
      <c r="L421" s="256"/>
      <c r="M421" s="257"/>
      <c r="N421" s="258"/>
      <c r="O421" s="258"/>
      <c r="P421" s="258"/>
      <c r="Q421" s="258"/>
      <c r="R421" s="258"/>
      <c r="S421" s="258"/>
      <c r="T421" s="259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0" t="s">
        <v>272</v>
      </c>
      <c r="AU421" s="260" t="s">
        <v>79</v>
      </c>
      <c r="AV421" s="15" t="s">
        <v>137</v>
      </c>
      <c r="AW421" s="15" t="s">
        <v>274</v>
      </c>
      <c r="AX421" s="15" t="s">
        <v>74</v>
      </c>
      <c r="AY421" s="260" t="s">
        <v>116</v>
      </c>
    </row>
    <row r="422" s="2" customFormat="1" ht="33" customHeight="1">
      <c r="A422" s="41"/>
      <c r="B422" s="42"/>
      <c r="C422" s="204" t="s">
        <v>647</v>
      </c>
      <c r="D422" s="204" t="s">
        <v>119</v>
      </c>
      <c r="E422" s="205" t="s">
        <v>648</v>
      </c>
      <c r="F422" s="206" t="s">
        <v>649</v>
      </c>
      <c r="G422" s="207" t="s">
        <v>270</v>
      </c>
      <c r="H422" s="208">
        <v>838.75</v>
      </c>
      <c r="I422" s="209"/>
      <c r="J422" s="210">
        <f>ROUND(I422*H422,2)</f>
        <v>0</v>
      </c>
      <c r="K422" s="206" t="s">
        <v>123</v>
      </c>
      <c r="L422" s="47"/>
      <c r="M422" s="211" t="s">
        <v>19</v>
      </c>
      <c r="N422" s="212" t="s">
        <v>40</v>
      </c>
      <c r="O422" s="87"/>
      <c r="P422" s="213">
        <f>O422*H422</f>
        <v>0</v>
      </c>
      <c r="Q422" s="213">
        <v>0</v>
      </c>
      <c r="R422" s="213">
        <f>Q422*H422</f>
        <v>0</v>
      </c>
      <c r="S422" s="213">
        <v>0</v>
      </c>
      <c r="T422" s="214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5" t="s">
        <v>137</v>
      </c>
      <c r="AT422" s="215" t="s">
        <v>119</v>
      </c>
      <c r="AU422" s="215" t="s">
        <v>79</v>
      </c>
      <c r="AY422" s="20" t="s">
        <v>116</v>
      </c>
      <c r="BE422" s="216">
        <f>IF(N422="základní",J422,0)</f>
        <v>0</v>
      </c>
      <c r="BF422" s="216">
        <f>IF(N422="snížená",J422,0)</f>
        <v>0</v>
      </c>
      <c r="BG422" s="216">
        <f>IF(N422="zákl. přenesená",J422,0)</f>
        <v>0</v>
      </c>
      <c r="BH422" s="216">
        <f>IF(N422="sníž. přenesená",J422,0)</f>
        <v>0</v>
      </c>
      <c r="BI422" s="216">
        <f>IF(N422="nulová",J422,0)</f>
        <v>0</v>
      </c>
      <c r="BJ422" s="20" t="s">
        <v>74</v>
      </c>
      <c r="BK422" s="216">
        <f>ROUND(I422*H422,2)</f>
        <v>0</v>
      </c>
      <c r="BL422" s="20" t="s">
        <v>137</v>
      </c>
      <c r="BM422" s="215" t="s">
        <v>650</v>
      </c>
    </row>
    <row r="423" s="2" customFormat="1">
      <c r="A423" s="41"/>
      <c r="B423" s="42"/>
      <c r="C423" s="43"/>
      <c r="D423" s="217" t="s">
        <v>126</v>
      </c>
      <c r="E423" s="43"/>
      <c r="F423" s="218" t="s">
        <v>651</v>
      </c>
      <c r="G423" s="43"/>
      <c r="H423" s="43"/>
      <c r="I423" s="219"/>
      <c r="J423" s="43"/>
      <c r="K423" s="43"/>
      <c r="L423" s="47"/>
      <c r="M423" s="220"/>
      <c r="N423" s="221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126</v>
      </c>
      <c r="AU423" s="20" t="s">
        <v>79</v>
      </c>
    </row>
    <row r="424" s="14" customFormat="1">
      <c r="A424" s="14"/>
      <c r="B424" s="239"/>
      <c r="C424" s="240"/>
      <c r="D424" s="230" t="s">
        <v>272</v>
      </c>
      <c r="E424" s="241" t="s">
        <v>19</v>
      </c>
      <c r="F424" s="242" t="s">
        <v>645</v>
      </c>
      <c r="G424" s="240"/>
      <c r="H424" s="243">
        <v>687.25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9" t="s">
        <v>272</v>
      </c>
      <c r="AU424" s="249" t="s">
        <v>79</v>
      </c>
      <c r="AV424" s="14" t="s">
        <v>79</v>
      </c>
      <c r="AW424" s="14" t="s">
        <v>274</v>
      </c>
      <c r="AX424" s="14" t="s">
        <v>69</v>
      </c>
      <c r="AY424" s="249" t="s">
        <v>116</v>
      </c>
    </row>
    <row r="425" s="14" customFormat="1">
      <c r="A425" s="14"/>
      <c r="B425" s="239"/>
      <c r="C425" s="240"/>
      <c r="D425" s="230" t="s">
        <v>272</v>
      </c>
      <c r="E425" s="241" t="s">
        <v>19</v>
      </c>
      <c r="F425" s="242" t="s">
        <v>646</v>
      </c>
      <c r="G425" s="240"/>
      <c r="H425" s="243">
        <v>144.5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9" t="s">
        <v>272</v>
      </c>
      <c r="AU425" s="249" t="s">
        <v>79</v>
      </c>
      <c r="AV425" s="14" t="s">
        <v>79</v>
      </c>
      <c r="AW425" s="14" t="s">
        <v>274</v>
      </c>
      <c r="AX425" s="14" t="s">
        <v>69</v>
      </c>
      <c r="AY425" s="249" t="s">
        <v>116</v>
      </c>
    </row>
    <row r="426" s="14" customFormat="1">
      <c r="A426" s="14"/>
      <c r="B426" s="239"/>
      <c r="C426" s="240"/>
      <c r="D426" s="230" t="s">
        <v>272</v>
      </c>
      <c r="E426" s="241" t="s">
        <v>19</v>
      </c>
      <c r="F426" s="242" t="s">
        <v>652</v>
      </c>
      <c r="G426" s="240"/>
      <c r="H426" s="243">
        <v>7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9" t="s">
        <v>272</v>
      </c>
      <c r="AU426" s="249" t="s">
        <v>79</v>
      </c>
      <c r="AV426" s="14" t="s">
        <v>79</v>
      </c>
      <c r="AW426" s="14" t="s">
        <v>274</v>
      </c>
      <c r="AX426" s="14" t="s">
        <v>69</v>
      </c>
      <c r="AY426" s="249" t="s">
        <v>116</v>
      </c>
    </row>
    <row r="427" s="15" customFormat="1">
      <c r="A427" s="15"/>
      <c r="B427" s="250"/>
      <c r="C427" s="251"/>
      <c r="D427" s="230" t="s">
        <v>272</v>
      </c>
      <c r="E427" s="252" t="s">
        <v>19</v>
      </c>
      <c r="F427" s="253" t="s">
        <v>278</v>
      </c>
      <c r="G427" s="251"/>
      <c r="H427" s="254">
        <v>838.75</v>
      </c>
      <c r="I427" s="255"/>
      <c r="J427" s="251"/>
      <c r="K427" s="251"/>
      <c r="L427" s="256"/>
      <c r="M427" s="257"/>
      <c r="N427" s="258"/>
      <c r="O427" s="258"/>
      <c r="P427" s="258"/>
      <c r="Q427" s="258"/>
      <c r="R427" s="258"/>
      <c r="S427" s="258"/>
      <c r="T427" s="259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0" t="s">
        <v>272</v>
      </c>
      <c r="AU427" s="260" t="s">
        <v>79</v>
      </c>
      <c r="AV427" s="15" t="s">
        <v>137</v>
      </c>
      <c r="AW427" s="15" t="s">
        <v>274</v>
      </c>
      <c r="AX427" s="15" t="s">
        <v>74</v>
      </c>
      <c r="AY427" s="260" t="s">
        <v>116</v>
      </c>
    </row>
    <row r="428" s="2" customFormat="1" ht="24.15" customHeight="1">
      <c r="A428" s="41"/>
      <c r="B428" s="42"/>
      <c r="C428" s="204" t="s">
        <v>653</v>
      </c>
      <c r="D428" s="204" t="s">
        <v>119</v>
      </c>
      <c r="E428" s="205" t="s">
        <v>654</v>
      </c>
      <c r="F428" s="206" t="s">
        <v>655</v>
      </c>
      <c r="G428" s="207" t="s">
        <v>270</v>
      </c>
      <c r="H428" s="208">
        <v>687.25</v>
      </c>
      <c r="I428" s="209"/>
      <c r="J428" s="210">
        <f>ROUND(I428*H428,2)</f>
        <v>0</v>
      </c>
      <c r="K428" s="206" t="s">
        <v>123</v>
      </c>
      <c r="L428" s="47"/>
      <c r="M428" s="211" t="s">
        <v>19</v>
      </c>
      <c r="N428" s="212" t="s">
        <v>40</v>
      </c>
      <c r="O428" s="87"/>
      <c r="P428" s="213">
        <f>O428*H428</f>
        <v>0</v>
      </c>
      <c r="Q428" s="213">
        <v>0.00034000000000000002</v>
      </c>
      <c r="R428" s="213">
        <f>Q428*H428</f>
        <v>0.23366500000000001</v>
      </c>
      <c r="S428" s="213">
        <v>0</v>
      </c>
      <c r="T428" s="214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15" t="s">
        <v>137</v>
      </c>
      <c r="AT428" s="215" t="s">
        <v>119</v>
      </c>
      <c r="AU428" s="215" t="s">
        <v>79</v>
      </c>
      <c r="AY428" s="20" t="s">
        <v>116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20" t="s">
        <v>74</v>
      </c>
      <c r="BK428" s="216">
        <f>ROUND(I428*H428,2)</f>
        <v>0</v>
      </c>
      <c r="BL428" s="20" t="s">
        <v>137</v>
      </c>
      <c r="BM428" s="215" t="s">
        <v>656</v>
      </c>
    </row>
    <row r="429" s="2" customFormat="1">
      <c r="A429" s="41"/>
      <c r="B429" s="42"/>
      <c r="C429" s="43"/>
      <c r="D429" s="217" t="s">
        <v>126</v>
      </c>
      <c r="E429" s="43"/>
      <c r="F429" s="218" t="s">
        <v>657</v>
      </c>
      <c r="G429" s="43"/>
      <c r="H429" s="43"/>
      <c r="I429" s="219"/>
      <c r="J429" s="43"/>
      <c r="K429" s="43"/>
      <c r="L429" s="47"/>
      <c r="M429" s="220"/>
      <c r="N429" s="221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126</v>
      </c>
      <c r="AU429" s="20" t="s">
        <v>79</v>
      </c>
    </row>
    <row r="430" s="2" customFormat="1" ht="44.25" customHeight="1">
      <c r="A430" s="41"/>
      <c r="B430" s="42"/>
      <c r="C430" s="204" t="s">
        <v>658</v>
      </c>
      <c r="D430" s="204" t="s">
        <v>119</v>
      </c>
      <c r="E430" s="205" t="s">
        <v>659</v>
      </c>
      <c r="F430" s="206" t="s">
        <v>660</v>
      </c>
      <c r="G430" s="207" t="s">
        <v>270</v>
      </c>
      <c r="H430" s="208">
        <v>687.25</v>
      </c>
      <c r="I430" s="209"/>
      <c r="J430" s="210">
        <f>ROUND(I430*H430,2)</f>
        <v>0</v>
      </c>
      <c r="K430" s="206" t="s">
        <v>123</v>
      </c>
      <c r="L430" s="47"/>
      <c r="M430" s="211" t="s">
        <v>19</v>
      </c>
      <c r="N430" s="212" t="s">
        <v>40</v>
      </c>
      <c r="O430" s="87"/>
      <c r="P430" s="213">
        <f>O430*H430</f>
        <v>0</v>
      </c>
      <c r="Q430" s="213">
        <v>0</v>
      </c>
      <c r="R430" s="213">
        <f>Q430*H430</f>
        <v>0</v>
      </c>
      <c r="S430" s="213">
        <v>0</v>
      </c>
      <c r="T430" s="214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5" t="s">
        <v>137</v>
      </c>
      <c r="AT430" s="215" t="s">
        <v>119</v>
      </c>
      <c r="AU430" s="215" t="s">
        <v>79</v>
      </c>
      <c r="AY430" s="20" t="s">
        <v>116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20" t="s">
        <v>74</v>
      </c>
      <c r="BK430" s="216">
        <f>ROUND(I430*H430,2)</f>
        <v>0</v>
      </c>
      <c r="BL430" s="20" t="s">
        <v>137</v>
      </c>
      <c r="BM430" s="215" t="s">
        <v>661</v>
      </c>
    </row>
    <row r="431" s="2" customFormat="1">
      <c r="A431" s="41"/>
      <c r="B431" s="42"/>
      <c r="C431" s="43"/>
      <c r="D431" s="217" t="s">
        <v>126</v>
      </c>
      <c r="E431" s="43"/>
      <c r="F431" s="218" t="s">
        <v>662</v>
      </c>
      <c r="G431" s="43"/>
      <c r="H431" s="43"/>
      <c r="I431" s="219"/>
      <c r="J431" s="43"/>
      <c r="K431" s="43"/>
      <c r="L431" s="47"/>
      <c r="M431" s="220"/>
      <c r="N431" s="221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126</v>
      </c>
      <c r="AU431" s="20" t="s">
        <v>79</v>
      </c>
    </row>
    <row r="432" s="2" customFormat="1" ht="37.8" customHeight="1">
      <c r="A432" s="41"/>
      <c r="B432" s="42"/>
      <c r="C432" s="204" t="s">
        <v>663</v>
      </c>
      <c r="D432" s="204" t="s">
        <v>119</v>
      </c>
      <c r="E432" s="205" t="s">
        <v>664</v>
      </c>
      <c r="F432" s="206" t="s">
        <v>665</v>
      </c>
      <c r="G432" s="207" t="s">
        <v>270</v>
      </c>
      <c r="H432" s="208">
        <v>687.25</v>
      </c>
      <c r="I432" s="209"/>
      <c r="J432" s="210">
        <f>ROUND(I432*H432,2)</f>
        <v>0</v>
      </c>
      <c r="K432" s="206" t="s">
        <v>123</v>
      </c>
      <c r="L432" s="47"/>
      <c r="M432" s="211" t="s">
        <v>19</v>
      </c>
      <c r="N432" s="212" t="s">
        <v>40</v>
      </c>
      <c r="O432" s="87"/>
      <c r="P432" s="213">
        <f>O432*H432</f>
        <v>0</v>
      </c>
      <c r="Q432" s="213">
        <v>0</v>
      </c>
      <c r="R432" s="213">
        <f>Q432*H432</f>
        <v>0</v>
      </c>
      <c r="S432" s="213">
        <v>0</v>
      </c>
      <c r="T432" s="214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5" t="s">
        <v>137</v>
      </c>
      <c r="AT432" s="215" t="s">
        <v>119</v>
      </c>
      <c r="AU432" s="215" t="s">
        <v>79</v>
      </c>
      <c r="AY432" s="20" t="s">
        <v>116</v>
      </c>
      <c r="BE432" s="216">
        <f>IF(N432="základní",J432,0)</f>
        <v>0</v>
      </c>
      <c r="BF432" s="216">
        <f>IF(N432="snížená",J432,0)</f>
        <v>0</v>
      </c>
      <c r="BG432" s="216">
        <f>IF(N432="zákl. přenesená",J432,0)</f>
        <v>0</v>
      </c>
      <c r="BH432" s="216">
        <f>IF(N432="sníž. přenesená",J432,0)</f>
        <v>0</v>
      </c>
      <c r="BI432" s="216">
        <f>IF(N432="nulová",J432,0)</f>
        <v>0</v>
      </c>
      <c r="BJ432" s="20" t="s">
        <v>74</v>
      </c>
      <c r="BK432" s="216">
        <f>ROUND(I432*H432,2)</f>
        <v>0</v>
      </c>
      <c r="BL432" s="20" t="s">
        <v>137</v>
      </c>
      <c r="BM432" s="215" t="s">
        <v>666</v>
      </c>
    </row>
    <row r="433" s="2" customFormat="1">
      <c r="A433" s="41"/>
      <c r="B433" s="42"/>
      <c r="C433" s="43"/>
      <c r="D433" s="217" t="s">
        <v>126</v>
      </c>
      <c r="E433" s="43"/>
      <c r="F433" s="218" t="s">
        <v>667</v>
      </c>
      <c r="G433" s="43"/>
      <c r="H433" s="43"/>
      <c r="I433" s="219"/>
      <c r="J433" s="43"/>
      <c r="K433" s="43"/>
      <c r="L433" s="47"/>
      <c r="M433" s="220"/>
      <c r="N433" s="221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126</v>
      </c>
      <c r="AU433" s="20" t="s">
        <v>79</v>
      </c>
    </row>
    <row r="434" s="2" customFormat="1" ht="37.8" customHeight="1">
      <c r="A434" s="41"/>
      <c r="B434" s="42"/>
      <c r="C434" s="204" t="s">
        <v>668</v>
      </c>
      <c r="D434" s="204" t="s">
        <v>119</v>
      </c>
      <c r="E434" s="205" t="s">
        <v>669</v>
      </c>
      <c r="F434" s="206" t="s">
        <v>670</v>
      </c>
      <c r="G434" s="207" t="s">
        <v>270</v>
      </c>
      <c r="H434" s="208">
        <v>687.25</v>
      </c>
      <c r="I434" s="209"/>
      <c r="J434" s="210">
        <f>ROUND(I434*H434,2)</f>
        <v>0</v>
      </c>
      <c r="K434" s="206" t="s">
        <v>123</v>
      </c>
      <c r="L434" s="47"/>
      <c r="M434" s="211" t="s">
        <v>19</v>
      </c>
      <c r="N434" s="212" t="s">
        <v>40</v>
      </c>
      <c r="O434" s="87"/>
      <c r="P434" s="213">
        <f>O434*H434</f>
        <v>0</v>
      </c>
      <c r="Q434" s="213">
        <v>0</v>
      </c>
      <c r="R434" s="213">
        <f>Q434*H434</f>
        <v>0</v>
      </c>
      <c r="S434" s="213">
        <v>0</v>
      </c>
      <c r="T434" s="214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5" t="s">
        <v>137</v>
      </c>
      <c r="AT434" s="215" t="s">
        <v>119</v>
      </c>
      <c r="AU434" s="215" t="s">
        <v>79</v>
      </c>
      <c r="AY434" s="20" t="s">
        <v>116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20" t="s">
        <v>74</v>
      </c>
      <c r="BK434" s="216">
        <f>ROUND(I434*H434,2)</f>
        <v>0</v>
      </c>
      <c r="BL434" s="20" t="s">
        <v>137</v>
      </c>
      <c r="BM434" s="215" t="s">
        <v>671</v>
      </c>
    </row>
    <row r="435" s="2" customFormat="1">
      <c r="A435" s="41"/>
      <c r="B435" s="42"/>
      <c r="C435" s="43"/>
      <c r="D435" s="217" t="s">
        <v>126</v>
      </c>
      <c r="E435" s="43"/>
      <c r="F435" s="218" t="s">
        <v>672</v>
      </c>
      <c r="G435" s="43"/>
      <c r="H435" s="43"/>
      <c r="I435" s="219"/>
      <c r="J435" s="43"/>
      <c r="K435" s="43"/>
      <c r="L435" s="47"/>
      <c r="M435" s="220"/>
      <c r="N435" s="221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126</v>
      </c>
      <c r="AU435" s="20" t="s">
        <v>79</v>
      </c>
    </row>
    <row r="436" s="2" customFormat="1" ht="21.75" customHeight="1">
      <c r="A436" s="41"/>
      <c r="B436" s="42"/>
      <c r="C436" s="204" t="s">
        <v>673</v>
      </c>
      <c r="D436" s="204" t="s">
        <v>119</v>
      </c>
      <c r="E436" s="205" t="s">
        <v>674</v>
      </c>
      <c r="F436" s="206" t="s">
        <v>675</v>
      </c>
      <c r="G436" s="207" t="s">
        <v>270</v>
      </c>
      <c r="H436" s="208">
        <v>144.5</v>
      </c>
      <c r="I436" s="209"/>
      <c r="J436" s="210">
        <f>ROUND(I436*H436,2)</f>
        <v>0</v>
      </c>
      <c r="K436" s="206" t="s">
        <v>123</v>
      </c>
      <c r="L436" s="47"/>
      <c r="M436" s="211" t="s">
        <v>19</v>
      </c>
      <c r="N436" s="212" t="s">
        <v>40</v>
      </c>
      <c r="O436" s="87"/>
      <c r="P436" s="213">
        <f>O436*H436</f>
        <v>0</v>
      </c>
      <c r="Q436" s="213">
        <v>0</v>
      </c>
      <c r="R436" s="213">
        <f>Q436*H436</f>
        <v>0</v>
      </c>
      <c r="S436" s="213">
        <v>0</v>
      </c>
      <c r="T436" s="214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5" t="s">
        <v>137</v>
      </c>
      <c r="AT436" s="215" t="s">
        <v>119</v>
      </c>
      <c r="AU436" s="215" t="s">
        <v>79</v>
      </c>
      <c r="AY436" s="20" t="s">
        <v>116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20" t="s">
        <v>74</v>
      </c>
      <c r="BK436" s="216">
        <f>ROUND(I436*H436,2)</f>
        <v>0</v>
      </c>
      <c r="BL436" s="20" t="s">
        <v>137</v>
      </c>
      <c r="BM436" s="215" t="s">
        <v>676</v>
      </c>
    </row>
    <row r="437" s="2" customFormat="1">
      <c r="A437" s="41"/>
      <c r="B437" s="42"/>
      <c r="C437" s="43"/>
      <c r="D437" s="217" t="s">
        <v>126</v>
      </c>
      <c r="E437" s="43"/>
      <c r="F437" s="218" t="s">
        <v>677</v>
      </c>
      <c r="G437" s="43"/>
      <c r="H437" s="43"/>
      <c r="I437" s="219"/>
      <c r="J437" s="43"/>
      <c r="K437" s="43"/>
      <c r="L437" s="47"/>
      <c r="M437" s="220"/>
      <c r="N437" s="221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126</v>
      </c>
      <c r="AU437" s="20" t="s">
        <v>79</v>
      </c>
    </row>
    <row r="438" s="2" customFormat="1" ht="78" customHeight="1">
      <c r="A438" s="41"/>
      <c r="B438" s="42"/>
      <c r="C438" s="204" t="s">
        <v>678</v>
      </c>
      <c r="D438" s="204" t="s">
        <v>119</v>
      </c>
      <c r="E438" s="205" t="s">
        <v>679</v>
      </c>
      <c r="F438" s="206" t="s">
        <v>680</v>
      </c>
      <c r="G438" s="207" t="s">
        <v>270</v>
      </c>
      <c r="H438" s="208">
        <v>7</v>
      </c>
      <c r="I438" s="209"/>
      <c r="J438" s="210">
        <f>ROUND(I438*H438,2)</f>
        <v>0</v>
      </c>
      <c r="K438" s="206" t="s">
        <v>123</v>
      </c>
      <c r="L438" s="47"/>
      <c r="M438" s="211" t="s">
        <v>19</v>
      </c>
      <c r="N438" s="212" t="s">
        <v>40</v>
      </c>
      <c r="O438" s="87"/>
      <c r="P438" s="213">
        <f>O438*H438</f>
        <v>0</v>
      </c>
      <c r="Q438" s="213">
        <v>0.090620000000000006</v>
      </c>
      <c r="R438" s="213">
        <f>Q438*H438</f>
        <v>0.63434000000000001</v>
      </c>
      <c r="S438" s="213">
        <v>0</v>
      </c>
      <c r="T438" s="214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5" t="s">
        <v>137</v>
      </c>
      <c r="AT438" s="215" t="s">
        <v>119</v>
      </c>
      <c r="AU438" s="215" t="s">
        <v>79</v>
      </c>
      <c r="AY438" s="20" t="s">
        <v>116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20" t="s">
        <v>74</v>
      </c>
      <c r="BK438" s="216">
        <f>ROUND(I438*H438,2)</f>
        <v>0</v>
      </c>
      <c r="BL438" s="20" t="s">
        <v>137</v>
      </c>
      <c r="BM438" s="215" t="s">
        <v>681</v>
      </c>
    </row>
    <row r="439" s="2" customFormat="1">
      <c r="A439" s="41"/>
      <c r="B439" s="42"/>
      <c r="C439" s="43"/>
      <c r="D439" s="217" t="s">
        <v>126</v>
      </c>
      <c r="E439" s="43"/>
      <c r="F439" s="218" t="s">
        <v>682</v>
      </c>
      <c r="G439" s="43"/>
      <c r="H439" s="43"/>
      <c r="I439" s="219"/>
      <c r="J439" s="43"/>
      <c r="K439" s="43"/>
      <c r="L439" s="47"/>
      <c r="M439" s="220"/>
      <c r="N439" s="221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126</v>
      </c>
      <c r="AU439" s="20" t="s">
        <v>79</v>
      </c>
    </row>
    <row r="440" s="2" customFormat="1" ht="16.5" customHeight="1">
      <c r="A440" s="41"/>
      <c r="B440" s="42"/>
      <c r="C440" s="272" t="s">
        <v>683</v>
      </c>
      <c r="D440" s="272" t="s">
        <v>472</v>
      </c>
      <c r="E440" s="273" t="s">
        <v>684</v>
      </c>
      <c r="F440" s="274" t="s">
        <v>685</v>
      </c>
      <c r="G440" s="275" t="s">
        <v>270</v>
      </c>
      <c r="H440" s="276">
        <v>3.5</v>
      </c>
      <c r="I440" s="277"/>
      <c r="J440" s="278">
        <f>ROUND(I440*H440,2)</f>
        <v>0</v>
      </c>
      <c r="K440" s="274" t="s">
        <v>123</v>
      </c>
      <c r="L440" s="279"/>
      <c r="M440" s="280" t="s">
        <v>19</v>
      </c>
      <c r="N440" s="281" t="s">
        <v>40</v>
      </c>
      <c r="O440" s="87"/>
      <c r="P440" s="213">
        <f>O440*H440</f>
        <v>0</v>
      </c>
      <c r="Q440" s="213">
        <v>0.17599999999999999</v>
      </c>
      <c r="R440" s="213">
        <f>Q440*H440</f>
        <v>0.61599999999999999</v>
      </c>
      <c r="S440" s="213">
        <v>0</v>
      </c>
      <c r="T440" s="214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5" t="s">
        <v>159</v>
      </c>
      <c r="AT440" s="215" t="s">
        <v>472</v>
      </c>
      <c r="AU440" s="215" t="s">
        <v>79</v>
      </c>
      <c r="AY440" s="20" t="s">
        <v>116</v>
      </c>
      <c r="BE440" s="216">
        <f>IF(N440="základní",J440,0)</f>
        <v>0</v>
      </c>
      <c r="BF440" s="216">
        <f>IF(N440="snížená",J440,0)</f>
        <v>0</v>
      </c>
      <c r="BG440" s="216">
        <f>IF(N440="zákl. přenesená",J440,0)</f>
        <v>0</v>
      </c>
      <c r="BH440" s="216">
        <f>IF(N440="sníž. přenesená",J440,0)</f>
        <v>0</v>
      </c>
      <c r="BI440" s="216">
        <f>IF(N440="nulová",J440,0)</f>
        <v>0</v>
      </c>
      <c r="BJ440" s="20" t="s">
        <v>74</v>
      </c>
      <c r="BK440" s="216">
        <f>ROUND(I440*H440,2)</f>
        <v>0</v>
      </c>
      <c r="BL440" s="20" t="s">
        <v>137</v>
      </c>
      <c r="BM440" s="215" t="s">
        <v>686</v>
      </c>
    </row>
    <row r="441" s="2" customFormat="1" ht="44.25" customHeight="1">
      <c r="A441" s="41"/>
      <c r="B441" s="42"/>
      <c r="C441" s="204" t="s">
        <v>687</v>
      </c>
      <c r="D441" s="204" t="s">
        <v>119</v>
      </c>
      <c r="E441" s="205" t="s">
        <v>688</v>
      </c>
      <c r="F441" s="206" t="s">
        <v>689</v>
      </c>
      <c r="G441" s="207" t="s">
        <v>298</v>
      </c>
      <c r="H441" s="208">
        <v>7</v>
      </c>
      <c r="I441" s="209"/>
      <c r="J441" s="210">
        <f>ROUND(I441*H441,2)</f>
        <v>0</v>
      </c>
      <c r="K441" s="206" t="s">
        <v>123</v>
      </c>
      <c r="L441" s="47"/>
      <c r="M441" s="211" t="s">
        <v>19</v>
      </c>
      <c r="N441" s="212" t="s">
        <v>40</v>
      </c>
      <c r="O441" s="87"/>
      <c r="P441" s="213">
        <f>O441*H441</f>
        <v>0</v>
      </c>
      <c r="Q441" s="213">
        <v>0.41947000000000001</v>
      </c>
      <c r="R441" s="213">
        <f>Q441*H441</f>
        <v>2.9362900000000001</v>
      </c>
      <c r="S441" s="213">
        <v>0</v>
      </c>
      <c r="T441" s="214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15" t="s">
        <v>137</v>
      </c>
      <c r="AT441" s="215" t="s">
        <v>119</v>
      </c>
      <c r="AU441" s="215" t="s">
        <v>79</v>
      </c>
      <c r="AY441" s="20" t="s">
        <v>116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20" t="s">
        <v>74</v>
      </c>
      <c r="BK441" s="216">
        <f>ROUND(I441*H441,2)</f>
        <v>0</v>
      </c>
      <c r="BL441" s="20" t="s">
        <v>137</v>
      </c>
      <c r="BM441" s="215" t="s">
        <v>690</v>
      </c>
    </row>
    <row r="442" s="2" customFormat="1">
      <c r="A442" s="41"/>
      <c r="B442" s="42"/>
      <c r="C442" s="43"/>
      <c r="D442" s="217" t="s">
        <v>126</v>
      </c>
      <c r="E442" s="43"/>
      <c r="F442" s="218" t="s">
        <v>691</v>
      </c>
      <c r="G442" s="43"/>
      <c r="H442" s="43"/>
      <c r="I442" s="219"/>
      <c r="J442" s="43"/>
      <c r="K442" s="43"/>
      <c r="L442" s="47"/>
      <c r="M442" s="220"/>
      <c r="N442" s="221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126</v>
      </c>
      <c r="AU442" s="20" t="s">
        <v>79</v>
      </c>
    </row>
    <row r="443" s="2" customFormat="1" ht="44.25" customHeight="1">
      <c r="A443" s="41"/>
      <c r="B443" s="42"/>
      <c r="C443" s="204" t="s">
        <v>692</v>
      </c>
      <c r="D443" s="204" t="s">
        <v>119</v>
      </c>
      <c r="E443" s="205" t="s">
        <v>688</v>
      </c>
      <c r="F443" s="206" t="s">
        <v>689</v>
      </c>
      <c r="G443" s="207" t="s">
        <v>298</v>
      </c>
      <c r="H443" s="208">
        <v>7</v>
      </c>
      <c r="I443" s="209"/>
      <c r="J443" s="210">
        <f>ROUND(I443*H443,2)</f>
        <v>0</v>
      </c>
      <c r="K443" s="206" t="s">
        <v>123</v>
      </c>
      <c r="L443" s="47"/>
      <c r="M443" s="211" t="s">
        <v>19</v>
      </c>
      <c r="N443" s="212" t="s">
        <v>40</v>
      </c>
      <c r="O443" s="87"/>
      <c r="P443" s="213">
        <f>O443*H443</f>
        <v>0</v>
      </c>
      <c r="Q443" s="213">
        <v>0.41947000000000001</v>
      </c>
      <c r="R443" s="213">
        <f>Q443*H443</f>
        <v>2.9362900000000001</v>
      </c>
      <c r="S443" s="213">
        <v>0</v>
      </c>
      <c r="T443" s="214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15" t="s">
        <v>137</v>
      </c>
      <c r="AT443" s="215" t="s">
        <v>119</v>
      </c>
      <c r="AU443" s="215" t="s">
        <v>79</v>
      </c>
      <c r="AY443" s="20" t="s">
        <v>116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20" t="s">
        <v>74</v>
      </c>
      <c r="BK443" s="216">
        <f>ROUND(I443*H443,2)</f>
        <v>0</v>
      </c>
      <c r="BL443" s="20" t="s">
        <v>137</v>
      </c>
      <c r="BM443" s="215" t="s">
        <v>693</v>
      </c>
    </row>
    <row r="444" s="2" customFormat="1">
      <c r="A444" s="41"/>
      <c r="B444" s="42"/>
      <c r="C444" s="43"/>
      <c r="D444" s="217" t="s">
        <v>126</v>
      </c>
      <c r="E444" s="43"/>
      <c r="F444" s="218" t="s">
        <v>691</v>
      </c>
      <c r="G444" s="43"/>
      <c r="H444" s="43"/>
      <c r="I444" s="219"/>
      <c r="J444" s="43"/>
      <c r="K444" s="43"/>
      <c r="L444" s="47"/>
      <c r="M444" s="220"/>
      <c r="N444" s="221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126</v>
      </c>
      <c r="AU444" s="20" t="s">
        <v>79</v>
      </c>
    </row>
    <row r="445" s="2" customFormat="1" ht="21.75" customHeight="1">
      <c r="A445" s="41"/>
      <c r="B445" s="42"/>
      <c r="C445" s="272" t="s">
        <v>694</v>
      </c>
      <c r="D445" s="272" t="s">
        <v>472</v>
      </c>
      <c r="E445" s="273" t="s">
        <v>695</v>
      </c>
      <c r="F445" s="274" t="s">
        <v>696</v>
      </c>
      <c r="G445" s="275" t="s">
        <v>298</v>
      </c>
      <c r="H445" s="276">
        <v>7</v>
      </c>
      <c r="I445" s="277"/>
      <c r="J445" s="278">
        <f>ROUND(I445*H445,2)</f>
        <v>0</v>
      </c>
      <c r="K445" s="274" t="s">
        <v>123</v>
      </c>
      <c r="L445" s="279"/>
      <c r="M445" s="280" t="s">
        <v>19</v>
      </c>
      <c r="N445" s="281" t="s">
        <v>40</v>
      </c>
      <c r="O445" s="87"/>
      <c r="P445" s="213">
        <f>O445*H445</f>
        <v>0</v>
      </c>
      <c r="Q445" s="213">
        <v>0.064000000000000001</v>
      </c>
      <c r="R445" s="213">
        <f>Q445*H445</f>
        <v>0.44800000000000001</v>
      </c>
      <c r="S445" s="213">
        <v>0</v>
      </c>
      <c r="T445" s="214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5" t="s">
        <v>159</v>
      </c>
      <c r="AT445" s="215" t="s">
        <v>472</v>
      </c>
      <c r="AU445" s="215" t="s">
        <v>79</v>
      </c>
      <c r="AY445" s="20" t="s">
        <v>116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20" t="s">
        <v>74</v>
      </c>
      <c r="BK445" s="216">
        <f>ROUND(I445*H445,2)</f>
        <v>0</v>
      </c>
      <c r="BL445" s="20" t="s">
        <v>137</v>
      </c>
      <c r="BM445" s="215" t="s">
        <v>697</v>
      </c>
    </row>
    <row r="446" s="2" customFormat="1" ht="49.05" customHeight="1">
      <c r="A446" s="41"/>
      <c r="B446" s="42"/>
      <c r="C446" s="204" t="s">
        <v>698</v>
      </c>
      <c r="D446" s="204" t="s">
        <v>119</v>
      </c>
      <c r="E446" s="205" t="s">
        <v>699</v>
      </c>
      <c r="F446" s="206" t="s">
        <v>700</v>
      </c>
      <c r="G446" s="207" t="s">
        <v>298</v>
      </c>
      <c r="H446" s="208">
        <v>65</v>
      </c>
      <c r="I446" s="209"/>
      <c r="J446" s="210">
        <f>ROUND(I446*H446,2)</f>
        <v>0</v>
      </c>
      <c r="K446" s="206" t="s">
        <v>123</v>
      </c>
      <c r="L446" s="47"/>
      <c r="M446" s="211" t="s">
        <v>19</v>
      </c>
      <c r="N446" s="212" t="s">
        <v>40</v>
      </c>
      <c r="O446" s="87"/>
      <c r="P446" s="213">
        <f>O446*H446</f>
        <v>0</v>
      </c>
      <c r="Q446" s="213">
        <v>0.1295</v>
      </c>
      <c r="R446" s="213">
        <f>Q446*H446</f>
        <v>8.4175000000000004</v>
      </c>
      <c r="S446" s="213">
        <v>0</v>
      </c>
      <c r="T446" s="214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5" t="s">
        <v>137</v>
      </c>
      <c r="AT446" s="215" t="s">
        <v>119</v>
      </c>
      <c r="AU446" s="215" t="s">
        <v>79</v>
      </c>
      <c r="AY446" s="20" t="s">
        <v>116</v>
      </c>
      <c r="BE446" s="216">
        <f>IF(N446="základní",J446,0)</f>
        <v>0</v>
      </c>
      <c r="BF446" s="216">
        <f>IF(N446="snížená",J446,0)</f>
        <v>0</v>
      </c>
      <c r="BG446" s="216">
        <f>IF(N446="zákl. přenesená",J446,0)</f>
        <v>0</v>
      </c>
      <c r="BH446" s="216">
        <f>IF(N446="sníž. přenesená",J446,0)</f>
        <v>0</v>
      </c>
      <c r="BI446" s="216">
        <f>IF(N446="nulová",J446,0)</f>
        <v>0</v>
      </c>
      <c r="BJ446" s="20" t="s">
        <v>74</v>
      </c>
      <c r="BK446" s="216">
        <f>ROUND(I446*H446,2)</f>
        <v>0</v>
      </c>
      <c r="BL446" s="20" t="s">
        <v>137</v>
      </c>
      <c r="BM446" s="215" t="s">
        <v>701</v>
      </c>
    </row>
    <row r="447" s="2" customFormat="1">
      <c r="A447" s="41"/>
      <c r="B447" s="42"/>
      <c r="C447" s="43"/>
      <c r="D447" s="217" t="s">
        <v>126</v>
      </c>
      <c r="E447" s="43"/>
      <c r="F447" s="218" t="s">
        <v>702</v>
      </c>
      <c r="G447" s="43"/>
      <c r="H447" s="43"/>
      <c r="I447" s="219"/>
      <c r="J447" s="43"/>
      <c r="K447" s="43"/>
      <c r="L447" s="47"/>
      <c r="M447" s="220"/>
      <c r="N447" s="221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126</v>
      </c>
      <c r="AU447" s="20" t="s">
        <v>79</v>
      </c>
    </row>
    <row r="448" s="2" customFormat="1" ht="16.5" customHeight="1">
      <c r="A448" s="41"/>
      <c r="B448" s="42"/>
      <c r="C448" s="272" t="s">
        <v>703</v>
      </c>
      <c r="D448" s="272" t="s">
        <v>472</v>
      </c>
      <c r="E448" s="273" t="s">
        <v>704</v>
      </c>
      <c r="F448" s="274" t="s">
        <v>705</v>
      </c>
      <c r="G448" s="275" t="s">
        <v>298</v>
      </c>
      <c r="H448" s="276">
        <v>30</v>
      </c>
      <c r="I448" s="277"/>
      <c r="J448" s="278">
        <f>ROUND(I448*H448,2)</f>
        <v>0</v>
      </c>
      <c r="K448" s="274" t="s">
        <v>123</v>
      </c>
      <c r="L448" s="279"/>
      <c r="M448" s="280" t="s">
        <v>19</v>
      </c>
      <c r="N448" s="281" t="s">
        <v>40</v>
      </c>
      <c r="O448" s="87"/>
      <c r="P448" s="213">
        <f>O448*H448</f>
        <v>0</v>
      </c>
      <c r="Q448" s="213">
        <v>0.0258</v>
      </c>
      <c r="R448" s="213">
        <f>Q448*H448</f>
        <v>0.77400000000000002</v>
      </c>
      <c r="S448" s="213">
        <v>0</v>
      </c>
      <c r="T448" s="214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15" t="s">
        <v>159</v>
      </c>
      <c r="AT448" s="215" t="s">
        <v>472</v>
      </c>
      <c r="AU448" s="215" t="s">
        <v>79</v>
      </c>
      <c r="AY448" s="20" t="s">
        <v>116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20" t="s">
        <v>74</v>
      </c>
      <c r="BK448" s="216">
        <f>ROUND(I448*H448,2)</f>
        <v>0</v>
      </c>
      <c r="BL448" s="20" t="s">
        <v>137</v>
      </c>
      <c r="BM448" s="215" t="s">
        <v>706</v>
      </c>
    </row>
    <row r="449" s="2" customFormat="1" ht="49.05" customHeight="1">
      <c r="A449" s="41"/>
      <c r="B449" s="42"/>
      <c r="C449" s="204" t="s">
        <v>707</v>
      </c>
      <c r="D449" s="204" t="s">
        <v>119</v>
      </c>
      <c r="E449" s="205" t="s">
        <v>708</v>
      </c>
      <c r="F449" s="206" t="s">
        <v>709</v>
      </c>
      <c r="G449" s="207" t="s">
        <v>298</v>
      </c>
      <c r="H449" s="208">
        <v>70</v>
      </c>
      <c r="I449" s="209"/>
      <c r="J449" s="210">
        <f>ROUND(I449*H449,2)</f>
        <v>0</v>
      </c>
      <c r="K449" s="206" t="s">
        <v>123</v>
      </c>
      <c r="L449" s="47"/>
      <c r="M449" s="211" t="s">
        <v>19</v>
      </c>
      <c r="N449" s="212" t="s">
        <v>40</v>
      </c>
      <c r="O449" s="87"/>
      <c r="P449" s="213">
        <f>O449*H449</f>
        <v>0</v>
      </c>
      <c r="Q449" s="213">
        <v>0.14066999999999999</v>
      </c>
      <c r="R449" s="213">
        <f>Q449*H449</f>
        <v>9.8468999999999998</v>
      </c>
      <c r="S449" s="213">
        <v>0</v>
      </c>
      <c r="T449" s="214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5" t="s">
        <v>137</v>
      </c>
      <c r="AT449" s="215" t="s">
        <v>119</v>
      </c>
      <c r="AU449" s="215" t="s">
        <v>79</v>
      </c>
      <c r="AY449" s="20" t="s">
        <v>116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20" t="s">
        <v>74</v>
      </c>
      <c r="BK449" s="216">
        <f>ROUND(I449*H449,2)</f>
        <v>0</v>
      </c>
      <c r="BL449" s="20" t="s">
        <v>137</v>
      </c>
      <c r="BM449" s="215" t="s">
        <v>710</v>
      </c>
    </row>
    <row r="450" s="2" customFormat="1">
      <c r="A450" s="41"/>
      <c r="B450" s="42"/>
      <c r="C450" s="43"/>
      <c r="D450" s="217" t="s">
        <v>126</v>
      </c>
      <c r="E450" s="43"/>
      <c r="F450" s="218" t="s">
        <v>711</v>
      </c>
      <c r="G450" s="43"/>
      <c r="H450" s="43"/>
      <c r="I450" s="219"/>
      <c r="J450" s="43"/>
      <c r="K450" s="43"/>
      <c r="L450" s="47"/>
      <c r="M450" s="220"/>
      <c r="N450" s="221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126</v>
      </c>
      <c r="AU450" s="20" t="s">
        <v>79</v>
      </c>
    </row>
    <row r="451" s="2" customFormat="1" ht="16.5" customHeight="1">
      <c r="A451" s="41"/>
      <c r="B451" s="42"/>
      <c r="C451" s="272" t="s">
        <v>712</v>
      </c>
      <c r="D451" s="272" t="s">
        <v>472</v>
      </c>
      <c r="E451" s="273" t="s">
        <v>713</v>
      </c>
      <c r="F451" s="274" t="s">
        <v>714</v>
      </c>
      <c r="G451" s="275" t="s">
        <v>298</v>
      </c>
      <c r="H451" s="276">
        <v>30</v>
      </c>
      <c r="I451" s="277"/>
      <c r="J451" s="278">
        <f>ROUND(I451*H451,2)</f>
        <v>0</v>
      </c>
      <c r="K451" s="274" t="s">
        <v>123</v>
      </c>
      <c r="L451" s="279"/>
      <c r="M451" s="280" t="s">
        <v>19</v>
      </c>
      <c r="N451" s="281" t="s">
        <v>40</v>
      </c>
      <c r="O451" s="87"/>
      <c r="P451" s="213">
        <f>O451*H451</f>
        <v>0</v>
      </c>
      <c r="Q451" s="213">
        <v>0.056000000000000001</v>
      </c>
      <c r="R451" s="213">
        <f>Q451*H451</f>
        <v>1.6799999999999999</v>
      </c>
      <c r="S451" s="213">
        <v>0</v>
      </c>
      <c r="T451" s="214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5" t="s">
        <v>159</v>
      </c>
      <c r="AT451" s="215" t="s">
        <v>472</v>
      </c>
      <c r="AU451" s="215" t="s">
        <v>79</v>
      </c>
      <c r="AY451" s="20" t="s">
        <v>116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20" t="s">
        <v>74</v>
      </c>
      <c r="BK451" s="216">
        <f>ROUND(I451*H451,2)</f>
        <v>0</v>
      </c>
      <c r="BL451" s="20" t="s">
        <v>137</v>
      </c>
      <c r="BM451" s="215" t="s">
        <v>715</v>
      </c>
    </row>
    <row r="452" s="12" customFormat="1" ht="22.8" customHeight="1">
      <c r="A452" s="12"/>
      <c r="B452" s="188"/>
      <c r="C452" s="189"/>
      <c r="D452" s="190" t="s">
        <v>68</v>
      </c>
      <c r="E452" s="202" t="s">
        <v>716</v>
      </c>
      <c r="F452" s="202" t="s">
        <v>717</v>
      </c>
      <c r="G452" s="189"/>
      <c r="H452" s="189"/>
      <c r="I452" s="192"/>
      <c r="J452" s="203">
        <f>BK452</f>
        <v>0</v>
      </c>
      <c r="K452" s="189"/>
      <c r="L452" s="194"/>
      <c r="M452" s="195"/>
      <c r="N452" s="196"/>
      <c r="O452" s="196"/>
      <c r="P452" s="197">
        <f>SUM(P453:P472)</f>
        <v>0</v>
      </c>
      <c r="Q452" s="196"/>
      <c r="R452" s="197">
        <f>SUM(R453:R472)</f>
        <v>2.2361490000000002</v>
      </c>
      <c r="S452" s="196"/>
      <c r="T452" s="198">
        <f>SUM(T453:T472)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99" t="s">
        <v>74</v>
      </c>
      <c r="AT452" s="200" t="s">
        <v>68</v>
      </c>
      <c r="AU452" s="200" t="s">
        <v>74</v>
      </c>
      <c r="AY452" s="199" t="s">
        <v>116</v>
      </c>
      <c r="BK452" s="201">
        <f>SUM(BK453:BK472)</f>
        <v>0</v>
      </c>
    </row>
    <row r="453" s="2" customFormat="1" ht="24.15" customHeight="1">
      <c r="A453" s="41"/>
      <c r="B453" s="42"/>
      <c r="C453" s="204" t="s">
        <v>718</v>
      </c>
      <c r="D453" s="204" t="s">
        <v>119</v>
      </c>
      <c r="E453" s="205" t="s">
        <v>719</v>
      </c>
      <c r="F453" s="206" t="s">
        <v>720</v>
      </c>
      <c r="G453" s="207" t="s">
        <v>318</v>
      </c>
      <c r="H453" s="208">
        <v>0.14999999999999999</v>
      </c>
      <c r="I453" s="209"/>
      <c r="J453" s="210">
        <f>ROUND(I453*H453,2)</f>
        <v>0</v>
      </c>
      <c r="K453" s="206" t="s">
        <v>123</v>
      </c>
      <c r="L453" s="47"/>
      <c r="M453" s="211" t="s">
        <v>19</v>
      </c>
      <c r="N453" s="212" t="s">
        <v>40</v>
      </c>
      <c r="O453" s="87"/>
      <c r="P453" s="213">
        <f>O453*H453</f>
        <v>0</v>
      </c>
      <c r="Q453" s="213">
        <v>2.3010199999999998</v>
      </c>
      <c r="R453" s="213">
        <f>Q453*H453</f>
        <v>0.34515299999999999</v>
      </c>
      <c r="S453" s="213">
        <v>0</v>
      </c>
      <c r="T453" s="214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5" t="s">
        <v>137</v>
      </c>
      <c r="AT453" s="215" t="s">
        <v>119</v>
      </c>
      <c r="AU453" s="215" t="s">
        <v>79</v>
      </c>
      <c r="AY453" s="20" t="s">
        <v>116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20" t="s">
        <v>74</v>
      </c>
      <c r="BK453" s="216">
        <f>ROUND(I453*H453,2)</f>
        <v>0</v>
      </c>
      <c r="BL453" s="20" t="s">
        <v>137</v>
      </c>
      <c r="BM453" s="215" t="s">
        <v>721</v>
      </c>
    </row>
    <row r="454" s="2" customFormat="1">
      <c r="A454" s="41"/>
      <c r="B454" s="42"/>
      <c r="C454" s="43"/>
      <c r="D454" s="217" t="s">
        <v>126</v>
      </c>
      <c r="E454" s="43"/>
      <c r="F454" s="218" t="s">
        <v>722</v>
      </c>
      <c r="G454" s="43"/>
      <c r="H454" s="43"/>
      <c r="I454" s="219"/>
      <c r="J454" s="43"/>
      <c r="K454" s="43"/>
      <c r="L454" s="47"/>
      <c r="M454" s="220"/>
      <c r="N454" s="221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126</v>
      </c>
      <c r="AU454" s="20" t="s">
        <v>79</v>
      </c>
    </row>
    <row r="455" s="14" customFormat="1">
      <c r="A455" s="14"/>
      <c r="B455" s="239"/>
      <c r="C455" s="240"/>
      <c r="D455" s="230" t="s">
        <v>272</v>
      </c>
      <c r="E455" s="241" t="s">
        <v>19</v>
      </c>
      <c r="F455" s="242" t="s">
        <v>723</v>
      </c>
      <c r="G455" s="240"/>
      <c r="H455" s="243">
        <v>0.14999999999999999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9" t="s">
        <v>272</v>
      </c>
      <c r="AU455" s="249" t="s">
        <v>79</v>
      </c>
      <c r="AV455" s="14" t="s">
        <v>79</v>
      </c>
      <c r="AW455" s="14" t="s">
        <v>274</v>
      </c>
      <c r="AX455" s="14" t="s">
        <v>74</v>
      </c>
      <c r="AY455" s="249" t="s">
        <v>116</v>
      </c>
    </row>
    <row r="456" s="2" customFormat="1" ht="44.25" customHeight="1">
      <c r="A456" s="41"/>
      <c r="B456" s="42"/>
      <c r="C456" s="204" t="s">
        <v>724</v>
      </c>
      <c r="D456" s="204" t="s">
        <v>119</v>
      </c>
      <c r="E456" s="205" t="s">
        <v>725</v>
      </c>
      <c r="F456" s="206" t="s">
        <v>726</v>
      </c>
      <c r="G456" s="207" t="s">
        <v>270</v>
      </c>
      <c r="H456" s="208">
        <v>2.6000000000000001</v>
      </c>
      <c r="I456" s="209"/>
      <c r="J456" s="210">
        <f>ROUND(I456*H456,2)</f>
        <v>0</v>
      </c>
      <c r="K456" s="206" t="s">
        <v>123</v>
      </c>
      <c r="L456" s="47"/>
      <c r="M456" s="211" t="s">
        <v>19</v>
      </c>
      <c r="N456" s="212" t="s">
        <v>40</v>
      </c>
      <c r="O456" s="87"/>
      <c r="P456" s="213">
        <f>O456*H456</f>
        <v>0</v>
      </c>
      <c r="Q456" s="213">
        <v>0.47326000000000001</v>
      </c>
      <c r="R456" s="213">
        <f>Q456*H456</f>
        <v>1.2304760000000001</v>
      </c>
      <c r="S456" s="213">
        <v>0</v>
      </c>
      <c r="T456" s="214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5" t="s">
        <v>137</v>
      </c>
      <c r="AT456" s="215" t="s">
        <v>119</v>
      </c>
      <c r="AU456" s="215" t="s">
        <v>79</v>
      </c>
      <c r="AY456" s="20" t="s">
        <v>116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20" t="s">
        <v>74</v>
      </c>
      <c r="BK456" s="216">
        <f>ROUND(I456*H456,2)</f>
        <v>0</v>
      </c>
      <c r="BL456" s="20" t="s">
        <v>137</v>
      </c>
      <c r="BM456" s="215" t="s">
        <v>727</v>
      </c>
    </row>
    <row r="457" s="2" customFormat="1">
      <c r="A457" s="41"/>
      <c r="B457" s="42"/>
      <c r="C457" s="43"/>
      <c r="D457" s="217" t="s">
        <v>126</v>
      </c>
      <c r="E457" s="43"/>
      <c r="F457" s="218" t="s">
        <v>728</v>
      </c>
      <c r="G457" s="43"/>
      <c r="H457" s="43"/>
      <c r="I457" s="219"/>
      <c r="J457" s="43"/>
      <c r="K457" s="43"/>
      <c r="L457" s="47"/>
      <c r="M457" s="220"/>
      <c r="N457" s="221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126</v>
      </c>
      <c r="AU457" s="20" t="s">
        <v>79</v>
      </c>
    </row>
    <row r="458" s="14" customFormat="1">
      <c r="A458" s="14"/>
      <c r="B458" s="239"/>
      <c r="C458" s="240"/>
      <c r="D458" s="230" t="s">
        <v>272</v>
      </c>
      <c r="E458" s="241" t="s">
        <v>19</v>
      </c>
      <c r="F458" s="242" t="s">
        <v>729</v>
      </c>
      <c r="G458" s="240"/>
      <c r="H458" s="243">
        <v>1</v>
      </c>
      <c r="I458" s="244"/>
      <c r="J458" s="240"/>
      <c r="K458" s="240"/>
      <c r="L458" s="245"/>
      <c r="M458" s="246"/>
      <c r="N458" s="247"/>
      <c r="O458" s="247"/>
      <c r="P458" s="247"/>
      <c r="Q458" s="247"/>
      <c r="R458" s="247"/>
      <c r="S458" s="247"/>
      <c r="T458" s="24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9" t="s">
        <v>272</v>
      </c>
      <c r="AU458" s="249" t="s">
        <v>79</v>
      </c>
      <c r="AV458" s="14" t="s">
        <v>79</v>
      </c>
      <c r="AW458" s="14" t="s">
        <v>274</v>
      </c>
      <c r="AX458" s="14" t="s">
        <v>69</v>
      </c>
      <c r="AY458" s="249" t="s">
        <v>116</v>
      </c>
    </row>
    <row r="459" s="14" customFormat="1">
      <c r="A459" s="14"/>
      <c r="B459" s="239"/>
      <c r="C459" s="240"/>
      <c r="D459" s="230" t="s">
        <v>272</v>
      </c>
      <c r="E459" s="241" t="s">
        <v>19</v>
      </c>
      <c r="F459" s="242" t="s">
        <v>730</v>
      </c>
      <c r="G459" s="240"/>
      <c r="H459" s="243">
        <v>1.6000000000000001</v>
      </c>
      <c r="I459" s="244"/>
      <c r="J459" s="240"/>
      <c r="K459" s="240"/>
      <c r="L459" s="245"/>
      <c r="M459" s="246"/>
      <c r="N459" s="247"/>
      <c r="O459" s="247"/>
      <c r="P459" s="247"/>
      <c r="Q459" s="247"/>
      <c r="R459" s="247"/>
      <c r="S459" s="247"/>
      <c r="T459" s="24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9" t="s">
        <v>272</v>
      </c>
      <c r="AU459" s="249" t="s">
        <v>79</v>
      </c>
      <c r="AV459" s="14" t="s">
        <v>79</v>
      </c>
      <c r="AW459" s="14" t="s">
        <v>274</v>
      </c>
      <c r="AX459" s="14" t="s">
        <v>69</v>
      </c>
      <c r="AY459" s="249" t="s">
        <v>116</v>
      </c>
    </row>
    <row r="460" s="15" customFormat="1">
      <c r="A460" s="15"/>
      <c r="B460" s="250"/>
      <c r="C460" s="251"/>
      <c r="D460" s="230" t="s">
        <v>272</v>
      </c>
      <c r="E460" s="252" t="s">
        <v>19</v>
      </c>
      <c r="F460" s="253" t="s">
        <v>278</v>
      </c>
      <c r="G460" s="251"/>
      <c r="H460" s="254">
        <v>2.6000000000000001</v>
      </c>
      <c r="I460" s="255"/>
      <c r="J460" s="251"/>
      <c r="K460" s="251"/>
      <c r="L460" s="256"/>
      <c r="M460" s="257"/>
      <c r="N460" s="258"/>
      <c r="O460" s="258"/>
      <c r="P460" s="258"/>
      <c r="Q460" s="258"/>
      <c r="R460" s="258"/>
      <c r="S460" s="258"/>
      <c r="T460" s="259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0" t="s">
        <v>272</v>
      </c>
      <c r="AU460" s="260" t="s">
        <v>79</v>
      </c>
      <c r="AV460" s="15" t="s">
        <v>137</v>
      </c>
      <c r="AW460" s="15" t="s">
        <v>274</v>
      </c>
      <c r="AX460" s="15" t="s">
        <v>74</v>
      </c>
      <c r="AY460" s="260" t="s">
        <v>116</v>
      </c>
    </row>
    <row r="461" s="2" customFormat="1" ht="33" customHeight="1">
      <c r="A461" s="41"/>
      <c r="B461" s="42"/>
      <c r="C461" s="204" t="s">
        <v>286</v>
      </c>
      <c r="D461" s="204" t="s">
        <v>119</v>
      </c>
      <c r="E461" s="205" t="s">
        <v>731</v>
      </c>
      <c r="F461" s="206" t="s">
        <v>732</v>
      </c>
      <c r="G461" s="207" t="s">
        <v>318</v>
      </c>
      <c r="H461" s="208">
        <v>0.32000000000000001</v>
      </c>
      <c r="I461" s="209"/>
      <c r="J461" s="210">
        <f>ROUND(I461*H461,2)</f>
        <v>0</v>
      </c>
      <c r="K461" s="206" t="s">
        <v>123</v>
      </c>
      <c r="L461" s="47"/>
      <c r="M461" s="211" t="s">
        <v>19</v>
      </c>
      <c r="N461" s="212" t="s">
        <v>40</v>
      </c>
      <c r="O461" s="87"/>
      <c r="P461" s="213">
        <f>O461*H461</f>
        <v>0</v>
      </c>
      <c r="Q461" s="213">
        <v>0</v>
      </c>
      <c r="R461" s="213">
        <f>Q461*H461</f>
        <v>0</v>
      </c>
      <c r="S461" s="213">
        <v>0</v>
      </c>
      <c r="T461" s="214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5" t="s">
        <v>137</v>
      </c>
      <c r="AT461" s="215" t="s">
        <v>119</v>
      </c>
      <c r="AU461" s="215" t="s">
        <v>79</v>
      </c>
      <c r="AY461" s="20" t="s">
        <v>116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20" t="s">
        <v>74</v>
      </c>
      <c r="BK461" s="216">
        <f>ROUND(I461*H461,2)</f>
        <v>0</v>
      </c>
      <c r="BL461" s="20" t="s">
        <v>137</v>
      </c>
      <c r="BM461" s="215" t="s">
        <v>733</v>
      </c>
    </row>
    <row r="462" s="2" customFormat="1">
      <c r="A462" s="41"/>
      <c r="B462" s="42"/>
      <c r="C462" s="43"/>
      <c r="D462" s="217" t="s">
        <v>126</v>
      </c>
      <c r="E462" s="43"/>
      <c r="F462" s="218" t="s">
        <v>734</v>
      </c>
      <c r="G462" s="43"/>
      <c r="H462" s="43"/>
      <c r="I462" s="219"/>
      <c r="J462" s="43"/>
      <c r="K462" s="43"/>
      <c r="L462" s="47"/>
      <c r="M462" s="220"/>
      <c r="N462" s="221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126</v>
      </c>
      <c r="AU462" s="20" t="s">
        <v>79</v>
      </c>
    </row>
    <row r="463" s="13" customFormat="1">
      <c r="A463" s="13"/>
      <c r="B463" s="228"/>
      <c r="C463" s="229"/>
      <c r="D463" s="230" t="s">
        <v>272</v>
      </c>
      <c r="E463" s="231" t="s">
        <v>19</v>
      </c>
      <c r="F463" s="232" t="s">
        <v>735</v>
      </c>
      <c r="G463" s="229"/>
      <c r="H463" s="231" t="s">
        <v>19</v>
      </c>
      <c r="I463" s="233"/>
      <c r="J463" s="229"/>
      <c r="K463" s="229"/>
      <c r="L463" s="234"/>
      <c r="M463" s="235"/>
      <c r="N463" s="236"/>
      <c r="O463" s="236"/>
      <c r="P463" s="236"/>
      <c r="Q463" s="236"/>
      <c r="R463" s="236"/>
      <c r="S463" s="236"/>
      <c r="T463" s="23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8" t="s">
        <v>272</v>
      </c>
      <c r="AU463" s="238" t="s">
        <v>79</v>
      </c>
      <c r="AV463" s="13" t="s">
        <v>74</v>
      </c>
      <c r="AW463" s="13" t="s">
        <v>274</v>
      </c>
      <c r="AX463" s="13" t="s">
        <v>69</v>
      </c>
      <c r="AY463" s="238" t="s">
        <v>116</v>
      </c>
    </row>
    <row r="464" s="14" customFormat="1">
      <c r="A464" s="14"/>
      <c r="B464" s="239"/>
      <c r="C464" s="240"/>
      <c r="D464" s="230" t="s">
        <v>272</v>
      </c>
      <c r="E464" s="241" t="s">
        <v>19</v>
      </c>
      <c r="F464" s="242" t="s">
        <v>736</v>
      </c>
      <c r="G464" s="240"/>
      <c r="H464" s="243">
        <v>0.32000000000000006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9" t="s">
        <v>272</v>
      </c>
      <c r="AU464" s="249" t="s">
        <v>79</v>
      </c>
      <c r="AV464" s="14" t="s">
        <v>79</v>
      </c>
      <c r="AW464" s="14" t="s">
        <v>274</v>
      </c>
      <c r="AX464" s="14" t="s">
        <v>74</v>
      </c>
      <c r="AY464" s="249" t="s">
        <v>116</v>
      </c>
    </row>
    <row r="465" s="2" customFormat="1" ht="37.8" customHeight="1">
      <c r="A465" s="41"/>
      <c r="B465" s="42"/>
      <c r="C465" s="204" t="s">
        <v>737</v>
      </c>
      <c r="D465" s="204" t="s">
        <v>119</v>
      </c>
      <c r="E465" s="205" t="s">
        <v>738</v>
      </c>
      <c r="F465" s="206" t="s">
        <v>739</v>
      </c>
      <c r="G465" s="207" t="s">
        <v>740</v>
      </c>
      <c r="H465" s="208">
        <v>1</v>
      </c>
      <c r="I465" s="209"/>
      <c r="J465" s="210">
        <f>ROUND(I465*H465,2)</f>
        <v>0</v>
      </c>
      <c r="K465" s="206" t="s">
        <v>123</v>
      </c>
      <c r="L465" s="47"/>
      <c r="M465" s="211" t="s">
        <v>19</v>
      </c>
      <c r="N465" s="212" t="s">
        <v>40</v>
      </c>
      <c r="O465" s="87"/>
      <c r="P465" s="213">
        <f>O465*H465</f>
        <v>0</v>
      </c>
      <c r="Q465" s="213">
        <v>0.088319999999999996</v>
      </c>
      <c r="R465" s="213">
        <f>Q465*H465</f>
        <v>0.088319999999999996</v>
      </c>
      <c r="S465" s="213">
        <v>0</v>
      </c>
      <c r="T465" s="214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5" t="s">
        <v>137</v>
      </c>
      <c r="AT465" s="215" t="s">
        <v>119</v>
      </c>
      <c r="AU465" s="215" t="s">
        <v>79</v>
      </c>
      <c r="AY465" s="20" t="s">
        <v>116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20" t="s">
        <v>74</v>
      </c>
      <c r="BK465" s="216">
        <f>ROUND(I465*H465,2)</f>
        <v>0</v>
      </c>
      <c r="BL465" s="20" t="s">
        <v>137</v>
      </c>
      <c r="BM465" s="215" t="s">
        <v>741</v>
      </c>
    </row>
    <row r="466" s="2" customFormat="1">
      <c r="A466" s="41"/>
      <c r="B466" s="42"/>
      <c r="C466" s="43"/>
      <c r="D466" s="217" t="s">
        <v>126</v>
      </c>
      <c r="E466" s="43"/>
      <c r="F466" s="218" t="s">
        <v>742</v>
      </c>
      <c r="G466" s="43"/>
      <c r="H466" s="43"/>
      <c r="I466" s="219"/>
      <c r="J466" s="43"/>
      <c r="K466" s="43"/>
      <c r="L466" s="47"/>
      <c r="M466" s="220"/>
      <c r="N466" s="221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126</v>
      </c>
      <c r="AU466" s="20" t="s">
        <v>79</v>
      </c>
    </row>
    <row r="467" s="2" customFormat="1" ht="24.15" customHeight="1">
      <c r="A467" s="41"/>
      <c r="B467" s="42"/>
      <c r="C467" s="204" t="s">
        <v>743</v>
      </c>
      <c r="D467" s="204" t="s">
        <v>119</v>
      </c>
      <c r="E467" s="205" t="s">
        <v>744</v>
      </c>
      <c r="F467" s="206" t="s">
        <v>745</v>
      </c>
      <c r="G467" s="207" t="s">
        <v>740</v>
      </c>
      <c r="H467" s="208">
        <v>4</v>
      </c>
      <c r="I467" s="209"/>
      <c r="J467" s="210">
        <f>ROUND(I467*H467,2)</f>
        <v>0</v>
      </c>
      <c r="K467" s="206" t="s">
        <v>123</v>
      </c>
      <c r="L467" s="47"/>
      <c r="M467" s="211" t="s">
        <v>19</v>
      </c>
      <c r="N467" s="212" t="s">
        <v>40</v>
      </c>
      <c r="O467" s="87"/>
      <c r="P467" s="213">
        <f>O467*H467</f>
        <v>0</v>
      </c>
      <c r="Q467" s="213">
        <v>0.039269999999999999</v>
      </c>
      <c r="R467" s="213">
        <f>Q467*H467</f>
        <v>0.15708</v>
      </c>
      <c r="S467" s="213">
        <v>0</v>
      </c>
      <c r="T467" s="214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5" t="s">
        <v>137</v>
      </c>
      <c r="AT467" s="215" t="s">
        <v>119</v>
      </c>
      <c r="AU467" s="215" t="s">
        <v>79</v>
      </c>
      <c r="AY467" s="20" t="s">
        <v>116</v>
      </c>
      <c r="BE467" s="216">
        <f>IF(N467="základní",J467,0)</f>
        <v>0</v>
      </c>
      <c r="BF467" s="216">
        <f>IF(N467="snížená",J467,0)</f>
        <v>0</v>
      </c>
      <c r="BG467" s="216">
        <f>IF(N467="zákl. přenesená",J467,0)</f>
        <v>0</v>
      </c>
      <c r="BH467" s="216">
        <f>IF(N467="sníž. přenesená",J467,0)</f>
        <v>0</v>
      </c>
      <c r="BI467" s="216">
        <f>IF(N467="nulová",J467,0)</f>
        <v>0</v>
      </c>
      <c r="BJ467" s="20" t="s">
        <v>74</v>
      </c>
      <c r="BK467" s="216">
        <f>ROUND(I467*H467,2)</f>
        <v>0</v>
      </c>
      <c r="BL467" s="20" t="s">
        <v>137</v>
      </c>
      <c r="BM467" s="215" t="s">
        <v>746</v>
      </c>
    </row>
    <row r="468" s="2" customFormat="1">
      <c r="A468" s="41"/>
      <c r="B468" s="42"/>
      <c r="C468" s="43"/>
      <c r="D468" s="217" t="s">
        <v>126</v>
      </c>
      <c r="E468" s="43"/>
      <c r="F468" s="218" t="s">
        <v>747</v>
      </c>
      <c r="G468" s="43"/>
      <c r="H468" s="43"/>
      <c r="I468" s="219"/>
      <c r="J468" s="43"/>
      <c r="K468" s="43"/>
      <c r="L468" s="47"/>
      <c r="M468" s="220"/>
      <c r="N468" s="221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126</v>
      </c>
      <c r="AU468" s="20" t="s">
        <v>79</v>
      </c>
    </row>
    <row r="469" s="2" customFormat="1" ht="16.5" customHeight="1">
      <c r="A469" s="41"/>
      <c r="B469" s="42"/>
      <c r="C469" s="272" t="s">
        <v>748</v>
      </c>
      <c r="D469" s="272" t="s">
        <v>472</v>
      </c>
      <c r="E469" s="273" t="s">
        <v>749</v>
      </c>
      <c r="F469" s="274" t="s">
        <v>750</v>
      </c>
      <c r="G469" s="275" t="s">
        <v>740</v>
      </c>
      <c r="H469" s="276">
        <v>4.04</v>
      </c>
      <c r="I469" s="277"/>
      <c r="J469" s="278">
        <f>ROUND(I469*H469,2)</f>
        <v>0</v>
      </c>
      <c r="K469" s="274" t="s">
        <v>123</v>
      </c>
      <c r="L469" s="279"/>
      <c r="M469" s="280" t="s">
        <v>19</v>
      </c>
      <c r="N469" s="281" t="s">
        <v>40</v>
      </c>
      <c r="O469" s="87"/>
      <c r="P469" s="213">
        <f>O469*H469</f>
        <v>0</v>
      </c>
      <c r="Q469" s="213">
        <v>0.078</v>
      </c>
      <c r="R469" s="213">
        <f>Q469*H469</f>
        <v>0.31512000000000001</v>
      </c>
      <c r="S469" s="213">
        <v>0</v>
      </c>
      <c r="T469" s="214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15" t="s">
        <v>159</v>
      </c>
      <c r="AT469" s="215" t="s">
        <v>472</v>
      </c>
      <c r="AU469" s="215" t="s">
        <v>79</v>
      </c>
      <c r="AY469" s="20" t="s">
        <v>116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20" t="s">
        <v>74</v>
      </c>
      <c r="BK469" s="216">
        <f>ROUND(I469*H469,2)</f>
        <v>0</v>
      </c>
      <c r="BL469" s="20" t="s">
        <v>137</v>
      </c>
      <c r="BM469" s="215" t="s">
        <v>751</v>
      </c>
    </row>
    <row r="470" s="2" customFormat="1" ht="37.8" customHeight="1">
      <c r="A470" s="41"/>
      <c r="B470" s="42"/>
      <c r="C470" s="204" t="s">
        <v>752</v>
      </c>
      <c r="D470" s="204" t="s">
        <v>119</v>
      </c>
      <c r="E470" s="205" t="s">
        <v>753</v>
      </c>
      <c r="F470" s="206" t="s">
        <v>754</v>
      </c>
      <c r="G470" s="207" t="s">
        <v>740</v>
      </c>
      <c r="H470" s="208">
        <v>1</v>
      </c>
      <c r="I470" s="209"/>
      <c r="J470" s="210">
        <f>ROUND(I470*H470,2)</f>
        <v>0</v>
      </c>
      <c r="K470" s="206" t="s">
        <v>123</v>
      </c>
      <c r="L470" s="47"/>
      <c r="M470" s="211" t="s">
        <v>19</v>
      </c>
      <c r="N470" s="212" t="s">
        <v>40</v>
      </c>
      <c r="O470" s="87"/>
      <c r="P470" s="213">
        <f>O470*H470</f>
        <v>0</v>
      </c>
      <c r="Q470" s="213">
        <v>0.089999999999999997</v>
      </c>
      <c r="R470" s="213">
        <f>Q470*H470</f>
        <v>0.089999999999999997</v>
      </c>
      <c r="S470" s="213">
        <v>0</v>
      </c>
      <c r="T470" s="214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5" t="s">
        <v>137</v>
      </c>
      <c r="AT470" s="215" t="s">
        <v>119</v>
      </c>
      <c r="AU470" s="215" t="s">
        <v>79</v>
      </c>
      <c r="AY470" s="20" t="s">
        <v>116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20" t="s">
        <v>74</v>
      </c>
      <c r="BK470" s="216">
        <f>ROUND(I470*H470,2)</f>
        <v>0</v>
      </c>
      <c r="BL470" s="20" t="s">
        <v>137</v>
      </c>
      <c r="BM470" s="215" t="s">
        <v>755</v>
      </c>
    </row>
    <row r="471" s="2" customFormat="1">
      <c r="A471" s="41"/>
      <c r="B471" s="42"/>
      <c r="C471" s="43"/>
      <c r="D471" s="217" t="s">
        <v>126</v>
      </c>
      <c r="E471" s="43"/>
      <c r="F471" s="218" t="s">
        <v>756</v>
      </c>
      <c r="G471" s="43"/>
      <c r="H471" s="43"/>
      <c r="I471" s="219"/>
      <c r="J471" s="43"/>
      <c r="K471" s="43"/>
      <c r="L471" s="47"/>
      <c r="M471" s="220"/>
      <c r="N471" s="221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126</v>
      </c>
      <c r="AU471" s="20" t="s">
        <v>79</v>
      </c>
    </row>
    <row r="472" s="2" customFormat="1" ht="24.15" customHeight="1">
      <c r="A472" s="41"/>
      <c r="B472" s="42"/>
      <c r="C472" s="272" t="s">
        <v>757</v>
      </c>
      <c r="D472" s="272" t="s">
        <v>472</v>
      </c>
      <c r="E472" s="273" t="s">
        <v>758</v>
      </c>
      <c r="F472" s="274" t="s">
        <v>759</v>
      </c>
      <c r="G472" s="275" t="s">
        <v>740</v>
      </c>
      <c r="H472" s="276">
        <v>1</v>
      </c>
      <c r="I472" s="277"/>
      <c r="J472" s="278">
        <f>ROUND(I472*H472,2)</f>
        <v>0</v>
      </c>
      <c r="K472" s="274" t="s">
        <v>123</v>
      </c>
      <c r="L472" s="279"/>
      <c r="M472" s="280" t="s">
        <v>19</v>
      </c>
      <c r="N472" s="281" t="s">
        <v>40</v>
      </c>
      <c r="O472" s="87"/>
      <c r="P472" s="213">
        <f>O472*H472</f>
        <v>0</v>
      </c>
      <c r="Q472" s="213">
        <v>0.01</v>
      </c>
      <c r="R472" s="213">
        <f>Q472*H472</f>
        <v>0.01</v>
      </c>
      <c r="S472" s="213">
        <v>0</v>
      </c>
      <c r="T472" s="214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5" t="s">
        <v>159</v>
      </c>
      <c r="AT472" s="215" t="s">
        <v>472</v>
      </c>
      <c r="AU472" s="215" t="s">
        <v>79</v>
      </c>
      <c r="AY472" s="20" t="s">
        <v>116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20" t="s">
        <v>74</v>
      </c>
      <c r="BK472" s="216">
        <f>ROUND(I472*H472,2)</f>
        <v>0</v>
      </c>
      <c r="BL472" s="20" t="s">
        <v>137</v>
      </c>
      <c r="BM472" s="215" t="s">
        <v>760</v>
      </c>
    </row>
    <row r="473" s="12" customFormat="1" ht="22.8" customHeight="1">
      <c r="A473" s="12"/>
      <c r="B473" s="188"/>
      <c r="C473" s="189"/>
      <c r="D473" s="190" t="s">
        <v>68</v>
      </c>
      <c r="E473" s="202" t="s">
        <v>164</v>
      </c>
      <c r="F473" s="202" t="s">
        <v>761</v>
      </c>
      <c r="G473" s="189"/>
      <c r="H473" s="189"/>
      <c r="I473" s="192"/>
      <c r="J473" s="203">
        <f>BK473</f>
        <v>0</v>
      </c>
      <c r="K473" s="189"/>
      <c r="L473" s="194"/>
      <c r="M473" s="195"/>
      <c r="N473" s="196"/>
      <c r="O473" s="196"/>
      <c r="P473" s="197">
        <f>SUM(P474:P515)</f>
        <v>0</v>
      </c>
      <c r="Q473" s="196"/>
      <c r="R473" s="197">
        <f>SUM(R474:R515)</f>
        <v>3.4256600000000001</v>
      </c>
      <c r="S473" s="196"/>
      <c r="T473" s="198">
        <f>SUM(T474:T515)</f>
        <v>1.8440000000000001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199" t="s">
        <v>74</v>
      </c>
      <c r="AT473" s="200" t="s">
        <v>68</v>
      </c>
      <c r="AU473" s="200" t="s">
        <v>74</v>
      </c>
      <c r="AY473" s="199" t="s">
        <v>116</v>
      </c>
      <c r="BK473" s="201">
        <f>SUM(BK474:BK515)</f>
        <v>0</v>
      </c>
    </row>
    <row r="474" s="2" customFormat="1" ht="24.15" customHeight="1">
      <c r="A474" s="41"/>
      <c r="B474" s="42"/>
      <c r="C474" s="204" t="s">
        <v>762</v>
      </c>
      <c r="D474" s="204" t="s">
        <v>119</v>
      </c>
      <c r="E474" s="205" t="s">
        <v>763</v>
      </c>
      <c r="F474" s="206" t="s">
        <v>764</v>
      </c>
      <c r="G474" s="207" t="s">
        <v>140</v>
      </c>
      <c r="H474" s="208">
        <v>1</v>
      </c>
      <c r="I474" s="209"/>
      <c r="J474" s="210">
        <f>ROUND(I474*H474,2)</f>
        <v>0</v>
      </c>
      <c r="K474" s="206" t="s">
        <v>19</v>
      </c>
      <c r="L474" s="47"/>
      <c r="M474" s="211" t="s">
        <v>19</v>
      </c>
      <c r="N474" s="212" t="s">
        <v>40</v>
      </c>
      <c r="O474" s="87"/>
      <c r="P474" s="213">
        <f>O474*H474</f>
        <v>0</v>
      </c>
      <c r="Q474" s="213">
        <v>0.26040000000000002</v>
      </c>
      <c r="R474" s="213">
        <f>Q474*H474</f>
        <v>0.26040000000000002</v>
      </c>
      <c r="S474" s="213">
        <v>0.41999999999999998</v>
      </c>
      <c r="T474" s="214">
        <f>S474*H474</f>
        <v>0.41999999999999998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5" t="s">
        <v>137</v>
      </c>
      <c r="AT474" s="215" t="s">
        <v>119</v>
      </c>
      <c r="AU474" s="215" t="s">
        <v>79</v>
      </c>
      <c r="AY474" s="20" t="s">
        <v>116</v>
      </c>
      <c r="BE474" s="216">
        <f>IF(N474="základní",J474,0)</f>
        <v>0</v>
      </c>
      <c r="BF474" s="216">
        <f>IF(N474="snížená",J474,0)</f>
        <v>0</v>
      </c>
      <c r="BG474" s="216">
        <f>IF(N474="zákl. přenesená",J474,0)</f>
        <v>0</v>
      </c>
      <c r="BH474" s="216">
        <f>IF(N474="sníž. přenesená",J474,0)</f>
        <v>0</v>
      </c>
      <c r="BI474" s="216">
        <f>IF(N474="nulová",J474,0)</f>
        <v>0</v>
      </c>
      <c r="BJ474" s="20" t="s">
        <v>74</v>
      </c>
      <c r="BK474" s="216">
        <f>ROUND(I474*H474,2)</f>
        <v>0</v>
      </c>
      <c r="BL474" s="20" t="s">
        <v>137</v>
      </c>
      <c r="BM474" s="215" t="s">
        <v>765</v>
      </c>
    </row>
    <row r="475" s="13" customFormat="1">
      <c r="A475" s="13"/>
      <c r="B475" s="228"/>
      <c r="C475" s="229"/>
      <c r="D475" s="230" t="s">
        <v>272</v>
      </c>
      <c r="E475" s="231" t="s">
        <v>19</v>
      </c>
      <c r="F475" s="232" t="s">
        <v>766</v>
      </c>
      <c r="G475" s="229"/>
      <c r="H475" s="231" t="s">
        <v>19</v>
      </c>
      <c r="I475" s="233"/>
      <c r="J475" s="229"/>
      <c r="K475" s="229"/>
      <c r="L475" s="234"/>
      <c r="M475" s="235"/>
      <c r="N475" s="236"/>
      <c r="O475" s="236"/>
      <c r="P475" s="236"/>
      <c r="Q475" s="236"/>
      <c r="R475" s="236"/>
      <c r="S475" s="236"/>
      <c r="T475" s="23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8" t="s">
        <v>272</v>
      </c>
      <c r="AU475" s="238" t="s">
        <v>79</v>
      </c>
      <c r="AV475" s="13" t="s">
        <v>74</v>
      </c>
      <c r="AW475" s="13" t="s">
        <v>274</v>
      </c>
      <c r="AX475" s="13" t="s">
        <v>69</v>
      </c>
      <c r="AY475" s="238" t="s">
        <v>116</v>
      </c>
    </row>
    <row r="476" s="14" customFormat="1">
      <c r="A476" s="14"/>
      <c r="B476" s="239"/>
      <c r="C476" s="240"/>
      <c r="D476" s="230" t="s">
        <v>272</v>
      </c>
      <c r="E476" s="241" t="s">
        <v>19</v>
      </c>
      <c r="F476" s="242" t="s">
        <v>767</v>
      </c>
      <c r="G476" s="240"/>
      <c r="H476" s="243">
        <v>3</v>
      </c>
      <c r="I476" s="244"/>
      <c r="J476" s="240"/>
      <c r="K476" s="240"/>
      <c r="L476" s="245"/>
      <c r="M476" s="246"/>
      <c r="N476" s="247"/>
      <c r="O476" s="247"/>
      <c r="P476" s="247"/>
      <c r="Q476" s="247"/>
      <c r="R476" s="247"/>
      <c r="S476" s="247"/>
      <c r="T476" s="24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9" t="s">
        <v>272</v>
      </c>
      <c r="AU476" s="249" t="s">
        <v>79</v>
      </c>
      <c r="AV476" s="14" t="s">
        <v>79</v>
      </c>
      <c r="AW476" s="14" t="s">
        <v>274</v>
      </c>
      <c r="AX476" s="14" t="s">
        <v>69</v>
      </c>
      <c r="AY476" s="249" t="s">
        <v>116</v>
      </c>
    </row>
    <row r="477" s="14" customFormat="1">
      <c r="A477" s="14"/>
      <c r="B477" s="239"/>
      <c r="C477" s="240"/>
      <c r="D477" s="230" t="s">
        <v>272</v>
      </c>
      <c r="E477" s="241" t="s">
        <v>19</v>
      </c>
      <c r="F477" s="242" t="s">
        <v>768</v>
      </c>
      <c r="G477" s="240"/>
      <c r="H477" s="243">
        <v>0.22500000000000001</v>
      </c>
      <c r="I477" s="244"/>
      <c r="J477" s="240"/>
      <c r="K477" s="240"/>
      <c r="L477" s="245"/>
      <c r="M477" s="246"/>
      <c r="N477" s="247"/>
      <c r="O477" s="247"/>
      <c r="P477" s="247"/>
      <c r="Q477" s="247"/>
      <c r="R477" s="247"/>
      <c r="S477" s="247"/>
      <c r="T477" s="248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9" t="s">
        <v>272</v>
      </c>
      <c r="AU477" s="249" t="s">
        <v>79</v>
      </c>
      <c r="AV477" s="14" t="s">
        <v>79</v>
      </c>
      <c r="AW477" s="14" t="s">
        <v>274</v>
      </c>
      <c r="AX477" s="14" t="s">
        <v>69</v>
      </c>
      <c r="AY477" s="249" t="s">
        <v>116</v>
      </c>
    </row>
    <row r="478" s="14" customFormat="1">
      <c r="A478" s="14"/>
      <c r="B478" s="239"/>
      <c r="C478" s="240"/>
      <c r="D478" s="230" t="s">
        <v>272</v>
      </c>
      <c r="E478" s="241" t="s">
        <v>19</v>
      </c>
      <c r="F478" s="242" t="s">
        <v>769</v>
      </c>
      <c r="G478" s="240"/>
      <c r="H478" s="243">
        <v>2.25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9" t="s">
        <v>272</v>
      </c>
      <c r="AU478" s="249" t="s">
        <v>79</v>
      </c>
      <c r="AV478" s="14" t="s">
        <v>79</v>
      </c>
      <c r="AW478" s="14" t="s">
        <v>274</v>
      </c>
      <c r="AX478" s="14" t="s">
        <v>69</v>
      </c>
      <c r="AY478" s="249" t="s">
        <v>116</v>
      </c>
    </row>
    <row r="479" s="14" customFormat="1">
      <c r="A479" s="14"/>
      <c r="B479" s="239"/>
      <c r="C479" s="240"/>
      <c r="D479" s="230" t="s">
        <v>272</v>
      </c>
      <c r="E479" s="241" t="s">
        <v>19</v>
      </c>
      <c r="F479" s="242" t="s">
        <v>770</v>
      </c>
      <c r="G479" s="240"/>
      <c r="H479" s="243">
        <v>0.17999999999999999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9" t="s">
        <v>272</v>
      </c>
      <c r="AU479" s="249" t="s">
        <v>79</v>
      </c>
      <c r="AV479" s="14" t="s">
        <v>79</v>
      </c>
      <c r="AW479" s="14" t="s">
        <v>274</v>
      </c>
      <c r="AX479" s="14" t="s">
        <v>69</v>
      </c>
      <c r="AY479" s="249" t="s">
        <v>116</v>
      </c>
    </row>
    <row r="480" s="14" customFormat="1">
      <c r="A480" s="14"/>
      <c r="B480" s="239"/>
      <c r="C480" s="240"/>
      <c r="D480" s="230" t="s">
        <v>272</v>
      </c>
      <c r="E480" s="241" t="s">
        <v>19</v>
      </c>
      <c r="F480" s="242" t="s">
        <v>771</v>
      </c>
      <c r="G480" s="240"/>
      <c r="H480" s="243">
        <v>2.9250000000000003</v>
      </c>
      <c r="I480" s="244"/>
      <c r="J480" s="240"/>
      <c r="K480" s="240"/>
      <c r="L480" s="245"/>
      <c r="M480" s="246"/>
      <c r="N480" s="247"/>
      <c r="O480" s="247"/>
      <c r="P480" s="247"/>
      <c r="Q480" s="247"/>
      <c r="R480" s="247"/>
      <c r="S480" s="247"/>
      <c r="T480" s="24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9" t="s">
        <v>272</v>
      </c>
      <c r="AU480" s="249" t="s">
        <v>79</v>
      </c>
      <c r="AV480" s="14" t="s">
        <v>79</v>
      </c>
      <c r="AW480" s="14" t="s">
        <v>274</v>
      </c>
      <c r="AX480" s="14" t="s">
        <v>69</v>
      </c>
      <c r="AY480" s="249" t="s">
        <v>116</v>
      </c>
    </row>
    <row r="481" s="14" customFormat="1">
      <c r="A481" s="14"/>
      <c r="B481" s="239"/>
      <c r="C481" s="240"/>
      <c r="D481" s="230" t="s">
        <v>272</v>
      </c>
      <c r="E481" s="241" t="s">
        <v>19</v>
      </c>
      <c r="F481" s="242" t="s">
        <v>772</v>
      </c>
      <c r="G481" s="240"/>
      <c r="H481" s="243">
        <v>1.9500000000000002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9" t="s">
        <v>272</v>
      </c>
      <c r="AU481" s="249" t="s">
        <v>79</v>
      </c>
      <c r="AV481" s="14" t="s">
        <v>79</v>
      </c>
      <c r="AW481" s="14" t="s">
        <v>274</v>
      </c>
      <c r="AX481" s="14" t="s">
        <v>69</v>
      </c>
      <c r="AY481" s="249" t="s">
        <v>116</v>
      </c>
    </row>
    <row r="482" s="14" customFormat="1">
      <c r="A482" s="14"/>
      <c r="B482" s="239"/>
      <c r="C482" s="240"/>
      <c r="D482" s="230" t="s">
        <v>272</v>
      </c>
      <c r="E482" s="241" t="s">
        <v>19</v>
      </c>
      <c r="F482" s="242" t="s">
        <v>773</v>
      </c>
      <c r="G482" s="240"/>
      <c r="H482" s="243">
        <v>0.78243839999999987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9" t="s">
        <v>272</v>
      </c>
      <c r="AU482" s="249" t="s">
        <v>79</v>
      </c>
      <c r="AV482" s="14" t="s">
        <v>79</v>
      </c>
      <c r="AW482" s="14" t="s">
        <v>274</v>
      </c>
      <c r="AX482" s="14" t="s">
        <v>69</v>
      </c>
      <c r="AY482" s="249" t="s">
        <v>116</v>
      </c>
    </row>
    <row r="483" s="14" customFormat="1">
      <c r="A483" s="14"/>
      <c r="B483" s="239"/>
      <c r="C483" s="240"/>
      <c r="D483" s="230" t="s">
        <v>272</v>
      </c>
      <c r="E483" s="241" t="s">
        <v>19</v>
      </c>
      <c r="F483" s="242" t="s">
        <v>774</v>
      </c>
      <c r="G483" s="240"/>
      <c r="H483" s="243">
        <v>1.9500000000000002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9" t="s">
        <v>272</v>
      </c>
      <c r="AU483" s="249" t="s">
        <v>79</v>
      </c>
      <c r="AV483" s="14" t="s">
        <v>79</v>
      </c>
      <c r="AW483" s="14" t="s">
        <v>274</v>
      </c>
      <c r="AX483" s="14" t="s">
        <v>69</v>
      </c>
      <c r="AY483" s="249" t="s">
        <v>116</v>
      </c>
    </row>
    <row r="484" s="13" customFormat="1">
      <c r="A484" s="13"/>
      <c r="B484" s="228"/>
      <c r="C484" s="229"/>
      <c r="D484" s="230" t="s">
        <v>272</v>
      </c>
      <c r="E484" s="231" t="s">
        <v>19</v>
      </c>
      <c r="F484" s="232" t="s">
        <v>775</v>
      </c>
      <c r="G484" s="229"/>
      <c r="H484" s="231" t="s">
        <v>19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8" t="s">
        <v>272</v>
      </c>
      <c r="AU484" s="238" t="s">
        <v>79</v>
      </c>
      <c r="AV484" s="13" t="s">
        <v>74</v>
      </c>
      <c r="AW484" s="13" t="s">
        <v>274</v>
      </c>
      <c r="AX484" s="13" t="s">
        <v>69</v>
      </c>
      <c r="AY484" s="238" t="s">
        <v>116</v>
      </c>
    </row>
    <row r="485" s="14" customFormat="1">
      <c r="A485" s="14"/>
      <c r="B485" s="239"/>
      <c r="C485" s="240"/>
      <c r="D485" s="230" t="s">
        <v>272</v>
      </c>
      <c r="E485" s="241" t="s">
        <v>19</v>
      </c>
      <c r="F485" s="242" t="s">
        <v>776</v>
      </c>
      <c r="G485" s="240"/>
      <c r="H485" s="243">
        <v>0.17999999999999999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9" t="s">
        <v>272</v>
      </c>
      <c r="AU485" s="249" t="s">
        <v>79</v>
      </c>
      <c r="AV485" s="14" t="s">
        <v>79</v>
      </c>
      <c r="AW485" s="14" t="s">
        <v>274</v>
      </c>
      <c r="AX485" s="14" t="s">
        <v>69</v>
      </c>
      <c r="AY485" s="249" t="s">
        <v>116</v>
      </c>
    </row>
    <row r="486" s="14" customFormat="1">
      <c r="A486" s="14"/>
      <c r="B486" s="239"/>
      <c r="C486" s="240"/>
      <c r="D486" s="230" t="s">
        <v>272</v>
      </c>
      <c r="E486" s="241" t="s">
        <v>19</v>
      </c>
      <c r="F486" s="242" t="s">
        <v>777</v>
      </c>
      <c r="G486" s="240"/>
      <c r="H486" s="243">
        <v>2.25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9" t="s">
        <v>272</v>
      </c>
      <c r="AU486" s="249" t="s">
        <v>79</v>
      </c>
      <c r="AV486" s="14" t="s">
        <v>79</v>
      </c>
      <c r="AW486" s="14" t="s">
        <v>274</v>
      </c>
      <c r="AX486" s="14" t="s">
        <v>69</v>
      </c>
      <c r="AY486" s="249" t="s">
        <v>116</v>
      </c>
    </row>
    <row r="487" s="14" customFormat="1">
      <c r="A487" s="14"/>
      <c r="B487" s="239"/>
      <c r="C487" s="240"/>
      <c r="D487" s="230" t="s">
        <v>272</v>
      </c>
      <c r="E487" s="241" t="s">
        <v>19</v>
      </c>
      <c r="F487" s="242" t="s">
        <v>778</v>
      </c>
      <c r="G487" s="240"/>
      <c r="H487" s="243">
        <v>0.33749999999999997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9" t="s">
        <v>272</v>
      </c>
      <c r="AU487" s="249" t="s">
        <v>79</v>
      </c>
      <c r="AV487" s="14" t="s">
        <v>79</v>
      </c>
      <c r="AW487" s="14" t="s">
        <v>274</v>
      </c>
      <c r="AX487" s="14" t="s">
        <v>69</v>
      </c>
      <c r="AY487" s="249" t="s">
        <v>116</v>
      </c>
    </row>
    <row r="488" s="13" customFormat="1">
      <c r="A488" s="13"/>
      <c r="B488" s="228"/>
      <c r="C488" s="229"/>
      <c r="D488" s="230" t="s">
        <v>272</v>
      </c>
      <c r="E488" s="231" t="s">
        <v>19</v>
      </c>
      <c r="F488" s="232" t="s">
        <v>779</v>
      </c>
      <c r="G488" s="229"/>
      <c r="H488" s="231" t="s">
        <v>19</v>
      </c>
      <c r="I488" s="233"/>
      <c r="J488" s="229"/>
      <c r="K488" s="229"/>
      <c r="L488" s="234"/>
      <c r="M488" s="235"/>
      <c r="N488" s="236"/>
      <c r="O488" s="236"/>
      <c r="P488" s="236"/>
      <c r="Q488" s="236"/>
      <c r="R488" s="236"/>
      <c r="S488" s="236"/>
      <c r="T488" s="23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8" t="s">
        <v>272</v>
      </c>
      <c r="AU488" s="238" t="s">
        <v>79</v>
      </c>
      <c r="AV488" s="13" t="s">
        <v>74</v>
      </c>
      <c r="AW488" s="13" t="s">
        <v>274</v>
      </c>
      <c r="AX488" s="13" t="s">
        <v>69</v>
      </c>
      <c r="AY488" s="238" t="s">
        <v>116</v>
      </c>
    </row>
    <row r="489" s="13" customFormat="1">
      <c r="A489" s="13"/>
      <c r="B489" s="228"/>
      <c r="C489" s="229"/>
      <c r="D489" s="230" t="s">
        <v>272</v>
      </c>
      <c r="E489" s="231" t="s">
        <v>19</v>
      </c>
      <c r="F489" s="232" t="s">
        <v>780</v>
      </c>
      <c r="G489" s="229"/>
      <c r="H489" s="231" t="s">
        <v>19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8" t="s">
        <v>272</v>
      </c>
      <c r="AU489" s="238" t="s">
        <v>79</v>
      </c>
      <c r="AV489" s="13" t="s">
        <v>74</v>
      </c>
      <c r="AW489" s="13" t="s">
        <v>274</v>
      </c>
      <c r="AX489" s="13" t="s">
        <v>69</v>
      </c>
      <c r="AY489" s="238" t="s">
        <v>116</v>
      </c>
    </row>
    <row r="490" s="13" customFormat="1">
      <c r="A490" s="13"/>
      <c r="B490" s="228"/>
      <c r="C490" s="229"/>
      <c r="D490" s="230" t="s">
        <v>272</v>
      </c>
      <c r="E490" s="231" t="s">
        <v>19</v>
      </c>
      <c r="F490" s="232" t="s">
        <v>781</v>
      </c>
      <c r="G490" s="229"/>
      <c r="H490" s="231" t="s">
        <v>19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8" t="s">
        <v>272</v>
      </c>
      <c r="AU490" s="238" t="s">
        <v>79</v>
      </c>
      <c r="AV490" s="13" t="s">
        <v>74</v>
      </c>
      <c r="AW490" s="13" t="s">
        <v>274</v>
      </c>
      <c r="AX490" s="13" t="s">
        <v>69</v>
      </c>
      <c r="AY490" s="238" t="s">
        <v>116</v>
      </c>
    </row>
    <row r="491" s="13" customFormat="1">
      <c r="A491" s="13"/>
      <c r="B491" s="228"/>
      <c r="C491" s="229"/>
      <c r="D491" s="230" t="s">
        <v>272</v>
      </c>
      <c r="E491" s="231" t="s">
        <v>19</v>
      </c>
      <c r="F491" s="232" t="s">
        <v>782</v>
      </c>
      <c r="G491" s="229"/>
      <c r="H491" s="231" t="s">
        <v>19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8" t="s">
        <v>272</v>
      </c>
      <c r="AU491" s="238" t="s">
        <v>79</v>
      </c>
      <c r="AV491" s="13" t="s">
        <v>74</v>
      </c>
      <c r="AW491" s="13" t="s">
        <v>274</v>
      </c>
      <c r="AX491" s="13" t="s">
        <v>69</v>
      </c>
      <c r="AY491" s="238" t="s">
        <v>116</v>
      </c>
    </row>
    <row r="492" s="13" customFormat="1">
      <c r="A492" s="13"/>
      <c r="B492" s="228"/>
      <c r="C492" s="229"/>
      <c r="D492" s="230" t="s">
        <v>272</v>
      </c>
      <c r="E492" s="231" t="s">
        <v>19</v>
      </c>
      <c r="F492" s="232" t="s">
        <v>783</v>
      </c>
      <c r="G492" s="229"/>
      <c r="H492" s="231" t="s">
        <v>19</v>
      </c>
      <c r="I492" s="233"/>
      <c r="J492" s="229"/>
      <c r="K492" s="229"/>
      <c r="L492" s="234"/>
      <c r="M492" s="235"/>
      <c r="N492" s="236"/>
      <c r="O492" s="236"/>
      <c r="P492" s="236"/>
      <c r="Q492" s="236"/>
      <c r="R492" s="236"/>
      <c r="S492" s="236"/>
      <c r="T492" s="23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8" t="s">
        <v>272</v>
      </c>
      <c r="AU492" s="238" t="s">
        <v>79</v>
      </c>
      <c r="AV492" s="13" t="s">
        <v>74</v>
      </c>
      <c r="AW492" s="13" t="s">
        <v>274</v>
      </c>
      <c r="AX492" s="13" t="s">
        <v>69</v>
      </c>
      <c r="AY492" s="238" t="s">
        <v>116</v>
      </c>
    </row>
    <row r="493" s="14" customFormat="1">
      <c r="A493" s="14"/>
      <c r="B493" s="239"/>
      <c r="C493" s="240"/>
      <c r="D493" s="230" t="s">
        <v>272</v>
      </c>
      <c r="E493" s="241" t="s">
        <v>19</v>
      </c>
      <c r="F493" s="242" t="s">
        <v>784</v>
      </c>
      <c r="G493" s="240"/>
      <c r="H493" s="243">
        <v>1.5774999999999999</v>
      </c>
      <c r="I493" s="244"/>
      <c r="J493" s="240"/>
      <c r="K493" s="240"/>
      <c r="L493" s="245"/>
      <c r="M493" s="246"/>
      <c r="N493" s="247"/>
      <c r="O493" s="247"/>
      <c r="P493" s="247"/>
      <c r="Q493" s="247"/>
      <c r="R493" s="247"/>
      <c r="S493" s="247"/>
      <c r="T493" s="248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9" t="s">
        <v>272</v>
      </c>
      <c r="AU493" s="249" t="s">
        <v>79</v>
      </c>
      <c r="AV493" s="14" t="s">
        <v>79</v>
      </c>
      <c r="AW493" s="14" t="s">
        <v>274</v>
      </c>
      <c r="AX493" s="14" t="s">
        <v>69</v>
      </c>
      <c r="AY493" s="249" t="s">
        <v>116</v>
      </c>
    </row>
    <row r="494" s="14" customFormat="1">
      <c r="A494" s="14"/>
      <c r="B494" s="239"/>
      <c r="C494" s="240"/>
      <c r="D494" s="230" t="s">
        <v>272</v>
      </c>
      <c r="E494" s="241" t="s">
        <v>19</v>
      </c>
      <c r="F494" s="242" t="s">
        <v>785</v>
      </c>
      <c r="G494" s="240"/>
      <c r="H494" s="243">
        <v>5.3999999999999995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9" t="s">
        <v>272</v>
      </c>
      <c r="AU494" s="249" t="s">
        <v>79</v>
      </c>
      <c r="AV494" s="14" t="s">
        <v>79</v>
      </c>
      <c r="AW494" s="14" t="s">
        <v>274</v>
      </c>
      <c r="AX494" s="14" t="s">
        <v>69</v>
      </c>
      <c r="AY494" s="249" t="s">
        <v>116</v>
      </c>
    </row>
    <row r="495" s="14" customFormat="1">
      <c r="A495" s="14"/>
      <c r="B495" s="239"/>
      <c r="C495" s="240"/>
      <c r="D495" s="230" t="s">
        <v>272</v>
      </c>
      <c r="E495" s="241" t="s">
        <v>19</v>
      </c>
      <c r="F495" s="242" t="s">
        <v>786</v>
      </c>
      <c r="G495" s="240"/>
      <c r="H495" s="243">
        <v>0.90999999999999992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9" t="s">
        <v>272</v>
      </c>
      <c r="AU495" s="249" t="s">
        <v>79</v>
      </c>
      <c r="AV495" s="14" t="s">
        <v>79</v>
      </c>
      <c r="AW495" s="14" t="s">
        <v>274</v>
      </c>
      <c r="AX495" s="14" t="s">
        <v>69</v>
      </c>
      <c r="AY495" s="249" t="s">
        <v>116</v>
      </c>
    </row>
    <row r="496" s="14" customFormat="1">
      <c r="A496" s="14"/>
      <c r="B496" s="239"/>
      <c r="C496" s="240"/>
      <c r="D496" s="230" t="s">
        <v>272</v>
      </c>
      <c r="E496" s="241" t="s">
        <v>19</v>
      </c>
      <c r="F496" s="242" t="s">
        <v>787</v>
      </c>
      <c r="G496" s="240"/>
      <c r="H496" s="243">
        <v>1.3500000000000001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9" t="s">
        <v>272</v>
      </c>
      <c r="AU496" s="249" t="s">
        <v>79</v>
      </c>
      <c r="AV496" s="14" t="s">
        <v>79</v>
      </c>
      <c r="AW496" s="14" t="s">
        <v>274</v>
      </c>
      <c r="AX496" s="14" t="s">
        <v>69</v>
      </c>
      <c r="AY496" s="249" t="s">
        <v>116</v>
      </c>
    </row>
    <row r="497" s="14" customFormat="1">
      <c r="A497" s="14"/>
      <c r="B497" s="239"/>
      <c r="C497" s="240"/>
      <c r="D497" s="230" t="s">
        <v>272</v>
      </c>
      <c r="E497" s="241" t="s">
        <v>19</v>
      </c>
      <c r="F497" s="242" t="s">
        <v>788</v>
      </c>
      <c r="G497" s="240"/>
      <c r="H497" s="243">
        <v>1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9" t="s">
        <v>272</v>
      </c>
      <c r="AU497" s="249" t="s">
        <v>79</v>
      </c>
      <c r="AV497" s="14" t="s">
        <v>79</v>
      </c>
      <c r="AW497" s="14" t="s">
        <v>274</v>
      </c>
      <c r="AX497" s="14" t="s">
        <v>74</v>
      </c>
      <c r="AY497" s="249" t="s">
        <v>116</v>
      </c>
    </row>
    <row r="498" s="2" customFormat="1" ht="66.75" customHeight="1">
      <c r="A498" s="41"/>
      <c r="B498" s="42"/>
      <c r="C498" s="204" t="s">
        <v>789</v>
      </c>
      <c r="D498" s="204" t="s">
        <v>119</v>
      </c>
      <c r="E498" s="205" t="s">
        <v>790</v>
      </c>
      <c r="F498" s="206" t="s">
        <v>791</v>
      </c>
      <c r="G498" s="207" t="s">
        <v>270</v>
      </c>
      <c r="H498" s="208">
        <v>9</v>
      </c>
      <c r="I498" s="209"/>
      <c r="J498" s="210">
        <f>ROUND(I498*H498,2)</f>
        <v>0</v>
      </c>
      <c r="K498" s="206" t="s">
        <v>123</v>
      </c>
      <c r="L498" s="47"/>
      <c r="M498" s="211" t="s">
        <v>19</v>
      </c>
      <c r="N498" s="212" t="s">
        <v>40</v>
      </c>
      <c r="O498" s="87"/>
      <c r="P498" s="213">
        <f>O498*H498</f>
        <v>0</v>
      </c>
      <c r="Q498" s="213">
        <v>0.16039999999999999</v>
      </c>
      <c r="R498" s="213">
        <f>Q498*H498</f>
        <v>1.4436</v>
      </c>
      <c r="S498" s="213">
        <v>0</v>
      </c>
      <c r="T498" s="214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15" t="s">
        <v>137</v>
      </c>
      <c r="AT498" s="215" t="s">
        <v>119</v>
      </c>
      <c r="AU498" s="215" t="s">
        <v>79</v>
      </c>
      <c r="AY498" s="20" t="s">
        <v>116</v>
      </c>
      <c r="BE498" s="216">
        <f>IF(N498="základní",J498,0)</f>
        <v>0</v>
      </c>
      <c r="BF498" s="216">
        <f>IF(N498="snížená",J498,0)</f>
        <v>0</v>
      </c>
      <c r="BG498" s="216">
        <f>IF(N498="zákl. přenesená",J498,0)</f>
        <v>0</v>
      </c>
      <c r="BH498" s="216">
        <f>IF(N498="sníž. přenesená",J498,0)</f>
        <v>0</v>
      </c>
      <c r="BI498" s="216">
        <f>IF(N498="nulová",J498,0)</f>
        <v>0</v>
      </c>
      <c r="BJ498" s="20" t="s">
        <v>74</v>
      </c>
      <c r="BK498" s="216">
        <f>ROUND(I498*H498,2)</f>
        <v>0</v>
      </c>
      <c r="BL498" s="20" t="s">
        <v>137</v>
      </c>
      <c r="BM498" s="215" t="s">
        <v>792</v>
      </c>
    </row>
    <row r="499" s="2" customFormat="1">
      <c r="A499" s="41"/>
      <c r="B499" s="42"/>
      <c r="C499" s="43"/>
      <c r="D499" s="217" t="s">
        <v>126</v>
      </c>
      <c r="E499" s="43"/>
      <c r="F499" s="218" t="s">
        <v>793</v>
      </c>
      <c r="G499" s="43"/>
      <c r="H499" s="43"/>
      <c r="I499" s="219"/>
      <c r="J499" s="43"/>
      <c r="K499" s="43"/>
      <c r="L499" s="47"/>
      <c r="M499" s="220"/>
      <c r="N499" s="221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126</v>
      </c>
      <c r="AU499" s="20" t="s">
        <v>79</v>
      </c>
    </row>
    <row r="500" s="14" customFormat="1">
      <c r="A500" s="14"/>
      <c r="B500" s="239"/>
      <c r="C500" s="240"/>
      <c r="D500" s="230" t="s">
        <v>272</v>
      </c>
      <c r="E500" s="241" t="s">
        <v>19</v>
      </c>
      <c r="F500" s="242" t="s">
        <v>794</v>
      </c>
      <c r="G500" s="240"/>
      <c r="H500" s="243">
        <v>9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9" t="s">
        <v>272</v>
      </c>
      <c r="AU500" s="249" t="s">
        <v>79</v>
      </c>
      <c r="AV500" s="14" t="s">
        <v>79</v>
      </c>
      <c r="AW500" s="14" t="s">
        <v>274</v>
      </c>
      <c r="AX500" s="14" t="s">
        <v>74</v>
      </c>
      <c r="AY500" s="249" t="s">
        <v>116</v>
      </c>
    </row>
    <row r="501" s="2" customFormat="1" ht="33" customHeight="1">
      <c r="A501" s="41"/>
      <c r="B501" s="42"/>
      <c r="C501" s="204" t="s">
        <v>795</v>
      </c>
      <c r="D501" s="204" t="s">
        <v>119</v>
      </c>
      <c r="E501" s="205" t="s">
        <v>796</v>
      </c>
      <c r="F501" s="206" t="s">
        <v>797</v>
      </c>
      <c r="G501" s="207" t="s">
        <v>740</v>
      </c>
      <c r="H501" s="208">
        <v>9</v>
      </c>
      <c r="I501" s="209"/>
      <c r="J501" s="210">
        <f>ROUND(I501*H501,2)</f>
        <v>0</v>
      </c>
      <c r="K501" s="206" t="s">
        <v>123</v>
      </c>
      <c r="L501" s="47"/>
      <c r="M501" s="211" t="s">
        <v>19</v>
      </c>
      <c r="N501" s="212" t="s">
        <v>40</v>
      </c>
      <c r="O501" s="87"/>
      <c r="P501" s="213">
        <f>O501*H501</f>
        <v>0</v>
      </c>
      <c r="Q501" s="213">
        <v>0.1575</v>
      </c>
      <c r="R501" s="213">
        <f>Q501*H501</f>
        <v>1.4175</v>
      </c>
      <c r="S501" s="213">
        <v>0</v>
      </c>
      <c r="T501" s="214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15" t="s">
        <v>137</v>
      </c>
      <c r="AT501" s="215" t="s">
        <v>119</v>
      </c>
      <c r="AU501" s="215" t="s">
        <v>79</v>
      </c>
      <c r="AY501" s="20" t="s">
        <v>116</v>
      </c>
      <c r="BE501" s="216">
        <f>IF(N501="základní",J501,0)</f>
        <v>0</v>
      </c>
      <c r="BF501" s="216">
        <f>IF(N501="snížená",J501,0)</f>
        <v>0</v>
      </c>
      <c r="BG501" s="216">
        <f>IF(N501="zákl. přenesená",J501,0)</f>
        <v>0</v>
      </c>
      <c r="BH501" s="216">
        <f>IF(N501="sníž. přenesená",J501,0)</f>
        <v>0</v>
      </c>
      <c r="BI501" s="216">
        <f>IF(N501="nulová",J501,0)</f>
        <v>0</v>
      </c>
      <c r="BJ501" s="20" t="s">
        <v>74</v>
      </c>
      <c r="BK501" s="216">
        <f>ROUND(I501*H501,2)</f>
        <v>0</v>
      </c>
      <c r="BL501" s="20" t="s">
        <v>137</v>
      </c>
      <c r="BM501" s="215" t="s">
        <v>798</v>
      </c>
    </row>
    <row r="502" s="2" customFormat="1">
      <c r="A502" s="41"/>
      <c r="B502" s="42"/>
      <c r="C502" s="43"/>
      <c r="D502" s="217" t="s">
        <v>126</v>
      </c>
      <c r="E502" s="43"/>
      <c r="F502" s="218" t="s">
        <v>799</v>
      </c>
      <c r="G502" s="43"/>
      <c r="H502" s="43"/>
      <c r="I502" s="219"/>
      <c r="J502" s="43"/>
      <c r="K502" s="43"/>
      <c r="L502" s="47"/>
      <c r="M502" s="220"/>
      <c r="N502" s="221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126</v>
      </c>
      <c r="AU502" s="20" t="s">
        <v>79</v>
      </c>
    </row>
    <row r="503" s="2" customFormat="1" ht="33" customHeight="1">
      <c r="A503" s="41"/>
      <c r="B503" s="42"/>
      <c r="C503" s="204" t="s">
        <v>800</v>
      </c>
      <c r="D503" s="204" t="s">
        <v>119</v>
      </c>
      <c r="E503" s="205" t="s">
        <v>801</v>
      </c>
      <c r="F503" s="206" t="s">
        <v>802</v>
      </c>
      <c r="G503" s="207" t="s">
        <v>270</v>
      </c>
      <c r="H503" s="208">
        <v>9</v>
      </c>
      <c r="I503" s="209"/>
      <c r="J503" s="210">
        <f>ROUND(I503*H503,2)</f>
        <v>0</v>
      </c>
      <c r="K503" s="206" t="s">
        <v>123</v>
      </c>
      <c r="L503" s="47"/>
      <c r="M503" s="211" t="s">
        <v>19</v>
      </c>
      <c r="N503" s="212" t="s">
        <v>40</v>
      </c>
      <c r="O503" s="87"/>
      <c r="P503" s="213">
        <f>O503*H503</f>
        <v>0</v>
      </c>
      <c r="Q503" s="213">
        <v>0.027300000000000001</v>
      </c>
      <c r="R503" s="213">
        <f>Q503*H503</f>
        <v>0.2457</v>
      </c>
      <c r="S503" s="213">
        <v>0</v>
      </c>
      <c r="T503" s="214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5" t="s">
        <v>137</v>
      </c>
      <c r="AT503" s="215" t="s">
        <v>119</v>
      </c>
      <c r="AU503" s="215" t="s">
        <v>79</v>
      </c>
      <c r="AY503" s="20" t="s">
        <v>116</v>
      </c>
      <c r="BE503" s="216">
        <f>IF(N503="základní",J503,0)</f>
        <v>0</v>
      </c>
      <c r="BF503" s="216">
        <f>IF(N503="snížená",J503,0)</f>
        <v>0</v>
      </c>
      <c r="BG503" s="216">
        <f>IF(N503="zákl. přenesená",J503,0)</f>
        <v>0</v>
      </c>
      <c r="BH503" s="216">
        <f>IF(N503="sníž. přenesená",J503,0)</f>
        <v>0</v>
      </c>
      <c r="BI503" s="216">
        <f>IF(N503="nulová",J503,0)</f>
        <v>0</v>
      </c>
      <c r="BJ503" s="20" t="s">
        <v>74</v>
      </c>
      <c r="BK503" s="216">
        <f>ROUND(I503*H503,2)</f>
        <v>0</v>
      </c>
      <c r="BL503" s="20" t="s">
        <v>137</v>
      </c>
      <c r="BM503" s="215" t="s">
        <v>803</v>
      </c>
    </row>
    <row r="504" s="2" customFormat="1">
      <c r="A504" s="41"/>
      <c r="B504" s="42"/>
      <c r="C504" s="43"/>
      <c r="D504" s="217" t="s">
        <v>126</v>
      </c>
      <c r="E504" s="43"/>
      <c r="F504" s="218" t="s">
        <v>804</v>
      </c>
      <c r="G504" s="43"/>
      <c r="H504" s="43"/>
      <c r="I504" s="219"/>
      <c r="J504" s="43"/>
      <c r="K504" s="43"/>
      <c r="L504" s="47"/>
      <c r="M504" s="220"/>
      <c r="N504" s="221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126</v>
      </c>
      <c r="AU504" s="20" t="s">
        <v>79</v>
      </c>
    </row>
    <row r="505" s="2" customFormat="1" ht="24.15" customHeight="1">
      <c r="A505" s="41"/>
      <c r="B505" s="42"/>
      <c r="C505" s="204" t="s">
        <v>805</v>
      </c>
      <c r="D505" s="204" t="s">
        <v>119</v>
      </c>
      <c r="E505" s="205" t="s">
        <v>806</v>
      </c>
      <c r="F505" s="206" t="s">
        <v>807</v>
      </c>
      <c r="G505" s="207" t="s">
        <v>270</v>
      </c>
      <c r="H505" s="208">
        <v>120</v>
      </c>
      <c r="I505" s="209"/>
      <c r="J505" s="210">
        <f>ROUND(I505*H505,2)</f>
        <v>0</v>
      </c>
      <c r="K505" s="206" t="s">
        <v>123</v>
      </c>
      <c r="L505" s="47"/>
      <c r="M505" s="211" t="s">
        <v>19</v>
      </c>
      <c r="N505" s="212" t="s">
        <v>40</v>
      </c>
      <c r="O505" s="87"/>
      <c r="P505" s="213">
        <f>O505*H505</f>
        <v>0</v>
      </c>
      <c r="Q505" s="213">
        <v>0</v>
      </c>
      <c r="R505" s="213">
        <f>Q505*H505</f>
        <v>0</v>
      </c>
      <c r="S505" s="213">
        <v>0</v>
      </c>
      <c r="T505" s="214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15" t="s">
        <v>137</v>
      </c>
      <c r="AT505" s="215" t="s">
        <v>119</v>
      </c>
      <c r="AU505" s="215" t="s">
        <v>79</v>
      </c>
      <c r="AY505" s="20" t="s">
        <v>116</v>
      </c>
      <c r="BE505" s="216">
        <f>IF(N505="základní",J505,0)</f>
        <v>0</v>
      </c>
      <c r="BF505" s="216">
        <f>IF(N505="snížená",J505,0)</f>
        <v>0</v>
      </c>
      <c r="BG505" s="216">
        <f>IF(N505="zákl. přenesená",J505,0)</f>
        <v>0</v>
      </c>
      <c r="BH505" s="216">
        <f>IF(N505="sníž. přenesená",J505,0)</f>
        <v>0</v>
      </c>
      <c r="BI505" s="216">
        <f>IF(N505="nulová",J505,0)</f>
        <v>0</v>
      </c>
      <c r="BJ505" s="20" t="s">
        <v>74</v>
      </c>
      <c r="BK505" s="216">
        <f>ROUND(I505*H505,2)</f>
        <v>0</v>
      </c>
      <c r="BL505" s="20" t="s">
        <v>137</v>
      </c>
      <c r="BM505" s="215" t="s">
        <v>808</v>
      </c>
    </row>
    <row r="506" s="2" customFormat="1">
      <c r="A506" s="41"/>
      <c r="B506" s="42"/>
      <c r="C506" s="43"/>
      <c r="D506" s="217" t="s">
        <v>126</v>
      </c>
      <c r="E506" s="43"/>
      <c r="F506" s="218" t="s">
        <v>809</v>
      </c>
      <c r="G506" s="43"/>
      <c r="H506" s="43"/>
      <c r="I506" s="219"/>
      <c r="J506" s="43"/>
      <c r="K506" s="43"/>
      <c r="L506" s="47"/>
      <c r="M506" s="220"/>
      <c r="N506" s="221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126</v>
      </c>
      <c r="AU506" s="20" t="s">
        <v>79</v>
      </c>
    </row>
    <row r="507" s="2" customFormat="1" ht="44.25" customHeight="1">
      <c r="A507" s="41"/>
      <c r="B507" s="42"/>
      <c r="C507" s="204" t="s">
        <v>810</v>
      </c>
      <c r="D507" s="204" t="s">
        <v>119</v>
      </c>
      <c r="E507" s="205" t="s">
        <v>811</v>
      </c>
      <c r="F507" s="206" t="s">
        <v>812</v>
      </c>
      <c r="G507" s="207" t="s">
        <v>298</v>
      </c>
      <c r="H507" s="208">
        <v>16</v>
      </c>
      <c r="I507" s="209"/>
      <c r="J507" s="210">
        <f>ROUND(I507*H507,2)</f>
        <v>0</v>
      </c>
      <c r="K507" s="206" t="s">
        <v>123</v>
      </c>
      <c r="L507" s="47"/>
      <c r="M507" s="211" t="s">
        <v>19</v>
      </c>
      <c r="N507" s="212" t="s">
        <v>40</v>
      </c>
      <c r="O507" s="87"/>
      <c r="P507" s="213">
        <f>O507*H507</f>
        <v>0</v>
      </c>
      <c r="Q507" s="213">
        <v>0.00316</v>
      </c>
      <c r="R507" s="213">
        <f>Q507*H507</f>
        <v>0.050560000000000001</v>
      </c>
      <c r="S507" s="213">
        <v>0.069000000000000006</v>
      </c>
      <c r="T507" s="214">
        <f>S507*H507</f>
        <v>1.1040000000000001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15" t="s">
        <v>137</v>
      </c>
      <c r="AT507" s="215" t="s">
        <v>119</v>
      </c>
      <c r="AU507" s="215" t="s">
        <v>79</v>
      </c>
      <c r="AY507" s="20" t="s">
        <v>116</v>
      </c>
      <c r="BE507" s="216">
        <f>IF(N507="základní",J507,0)</f>
        <v>0</v>
      </c>
      <c r="BF507" s="216">
        <f>IF(N507="snížená",J507,0)</f>
        <v>0</v>
      </c>
      <c r="BG507" s="216">
        <f>IF(N507="zákl. přenesená",J507,0)</f>
        <v>0</v>
      </c>
      <c r="BH507" s="216">
        <f>IF(N507="sníž. přenesená",J507,0)</f>
        <v>0</v>
      </c>
      <c r="BI507" s="216">
        <f>IF(N507="nulová",J507,0)</f>
        <v>0</v>
      </c>
      <c r="BJ507" s="20" t="s">
        <v>74</v>
      </c>
      <c r="BK507" s="216">
        <f>ROUND(I507*H507,2)</f>
        <v>0</v>
      </c>
      <c r="BL507" s="20" t="s">
        <v>137</v>
      </c>
      <c r="BM507" s="215" t="s">
        <v>813</v>
      </c>
    </row>
    <row r="508" s="2" customFormat="1">
      <c r="A508" s="41"/>
      <c r="B508" s="42"/>
      <c r="C508" s="43"/>
      <c r="D508" s="217" t="s">
        <v>126</v>
      </c>
      <c r="E508" s="43"/>
      <c r="F508" s="218" t="s">
        <v>814</v>
      </c>
      <c r="G508" s="43"/>
      <c r="H508" s="43"/>
      <c r="I508" s="219"/>
      <c r="J508" s="43"/>
      <c r="K508" s="43"/>
      <c r="L508" s="47"/>
      <c r="M508" s="220"/>
      <c r="N508" s="221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126</v>
      </c>
      <c r="AU508" s="20" t="s">
        <v>79</v>
      </c>
    </row>
    <row r="509" s="2" customFormat="1" ht="44.25" customHeight="1">
      <c r="A509" s="41"/>
      <c r="B509" s="42"/>
      <c r="C509" s="204" t="s">
        <v>815</v>
      </c>
      <c r="D509" s="204" t="s">
        <v>119</v>
      </c>
      <c r="E509" s="205" t="s">
        <v>816</v>
      </c>
      <c r="F509" s="206" t="s">
        <v>817</v>
      </c>
      <c r="G509" s="207" t="s">
        <v>298</v>
      </c>
      <c r="H509" s="208">
        <v>2</v>
      </c>
      <c r="I509" s="209"/>
      <c r="J509" s="210">
        <f>ROUND(I509*H509,2)</f>
        <v>0</v>
      </c>
      <c r="K509" s="206" t="s">
        <v>123</v>
      </c>
      <c r="L509" s="47"/>
      <c r="M509" s="211" t="s">
        <v>19</v>
      </c>
      <c r="N509" s="212" t="s">
        <v>40</v>
      </c>
      <c r="O509" s="87"/>
      <c r="P509" s="213">
        <f>O509*H509</f>
        <v>0</v>
      </c>
      <c r="Q509" s="213">
        <v>0.0039500000000000004</v>
      </c>
      <c r="R509" s="213">
        <f>Q509*H509</f>
        <v>0.0079000000000000008</v>
      </c>
      <c r="S509" s="213">
        <v>0.16</v>
      </c>
      <c r="T509" s="214">
        <f>S509*H509</f>
        <v>0.32000000000000001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5" t="s">
        <v>137</v>
      </c>
      <c r="AT509" s="215" t="s">
        <v>119</v>
      </c>
      <c r="AU509" s="215" t="s">
        <v>79</v>
      </c>
      <c r="AY509" s="20" t="s">
        <v>116</v>
      </c>
      <c r="BE509" s="216">
        <f>IF(N509="základní",J509,0)</f>
        <v>0</v>
      </c>
      <c r="BF509" s="216">
        <f>IF(N509="snížená",J509,0)</f>
        <v>0</v>
      </c>
      <c r="BG509" s="216">
        <f>IF(N509="zákl. přenesená",J509,0)</f>
        <v>0</v>
      </c>
      <c r="BH509" s="216">
        <f>IF(N509="sníž. přenesená",J509,0)</f>
        <v>0</v>
      </c>
      <c r="BI509" s="216">
        <f>IF(N509="nulová",J509,0)</f>
        <v>0</v>
      </c>
      <c r="BJ509" s="20" t="s">
        <v>74</v>
      </c>
      <c r="BK509" s="216">
        <f>ROUND(I509*H509,2)</f>
        <v>0</v>
      </c>
      <c r="BL509" s="20" t="s">
        <v>137</v>
      </c>
      <c r="BM509" s="215" t="s">
        <v>818</v>
      </c>
    </row>
    <row r="510" s="2" customFormat="1">
      <c r="A510" s="41"/>
      <c r="B510" s="42"/>
      <c r="C510" s="43"/>
      <c r="D510" s="217" t="s">
        <v>126</v>
      </c>
      <c r="E510" s="43"/>
      <c r="F510" s="218" t="s">
        <v>819</v>
      </c>
      <c r="G510" s="43"/>
      <c r="H510" s="43"/>
      <c r="I510" s="219"/>
      <c r="J510" s="43"/>
      <c r="K510" s="43"/>
      <c r="L510" s="47"/>
      <c r="M510" s="220"/>
      <c r="N510" s="221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126</v>
      </c>
      <c r="AU510" s="20" t="s">
        <v>79</v>
      </c>
    </row>
    <row r="511" s="2" customFormat="1" ht="78" customHeight="1">
      <c r="A511" s="41"/>
      <c r="B511" s="42"/>
      <c r="C511" s="204" t="s">
        <v>820</v>
      </c>
      <c r="D511" s="204" t="s">
        <v>119</v>
      </c>
      <c r="E511" s="205" t="s">
        <v>821</v>
      </c>
      <c r="F511" s="206" t="s">
        <v>822</v>
      </c>
      <c r="G511" s="207" t="s">
        <v>298</v>
      </c>
      <c r="H511" s="208">
        <v>135</v>
      </c>
      <c r="I511" s="209"/>
      <c r="J511" s="210">
        <f>ROUND(I511*H511,2)</f>
        <v>0</v>
      </c>
      <c r="K511" s="206" t="s">
        <v>123</v>
      </c>
      <c r="L511" s="47"/>
      <c r="M511" s="211" t="s">
        <v>19</v>
      </c>
      <c r="N511" s="212" t="s">
        <v>40</v>
      </c>
      <c r="O511" s="87"/>
      <c r="P511" s="213">
        <f>O511*H511</f>
        <v>0</v>
      </c>
      <c r="Q511" s="213">
        <v>0</v>
      </c>
      <c r="R511" s="213">
        <f>Q511*H511</f>
        <v>0</v>
      </c>
      <c r="S511" s="213">
        <v>0</v>
      </c>
      <c r="T511" s="214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5" t="s">
        <v>137</v>
      </c>
      <c r="AT511" s="215" t="s">
        <v>119</v>
      </c>
      <c r="AU511" s="215" t="s">
        <v>79</v>
      </c>
      <c r="AY511" s="20" t="s">
        <v>116</v>
      </c>
      <c r="BE511" s="216">
        <f>IF(N511="základní",J511,0)</f>
        <v>0</v>
      </c>
      <c r="BF511" s="216">
        <f>IF(N511="snížená",J511,0)</f>
        <v>0</v>
      </c>
      <c r="BG511" s="216">
        <f>IF(N511="zákl. přenesená",J511,0)</f>
        <v>0</v>
      </c>
      <c r="BH511" s="216">
        <f>IF(N511="sníž. přenesená",J511,0)</f>
        <v>0</v>
      </c>
      <c r="BI511" s="216">
        <f>IF(N511="nulová",J511,0)</f>
        <v>0</v>
      </c>
      <c r="BJ511" s="20" t="s">
        <v>74</v>
      </c>
      <c r="BK511" s="216">
        <f>ROUND(I511*H511,2)</f>
        <v>0</v>
      </c>
      <c r="BL511" s="20" t="s">
        <v>137</v>
      </c>
      <c r="BM511" s="215" t="s">
        <v>823</v>
      </c>
    </row>
    <row r="512" s="2" customFormat="1">
      <c r="A512" s="41"/>
      <c r="B512" s="42"/>
      <c r="C512" s="43"/>
      <c r="D512" s="217" t="s">
        <v>126</v>
      </c>
      <c r="E512" s="43"/>
      <c r="F512" s="218" t="s">
        <v>824</v>
      </c>
      <c r="G512" s="43"/>
      <c r="H512" s="43"/>
      <c r="I512" s="219"/>
      <c r="J512" s="43"/>
      <c r="K512" s="43"/>
      <c r="L512" s="47"/>
      <c r="M512" s="220"/>
      <c r="N512" s="221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126</v>
      </c>
      <c r="AU512" s="20" t="s">
        <v>79</v>
      </c>
    </row>
    <row r="513" s="14" customFormat="1">
      <c r="A513" s="14"/>
      <c r="B513" s="239"/>
      <c r="C513" s="240"/>
      <c r="D513" s="230" t="s">
        <v>272</v>
      </c>
      <c r="E513" s="241" t="s">
        <v>19</v>
      </c>
      <c r="F513" s="242" t="s">
        <v>825</v>
      </c>
      <c r="G513" s="240"/>
      <c r="H513" s="243">
        <v>135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9" t="s">
        <v>272</v>
      </c>
      <c r="AU513" s="249" t="s">
        <v>79</v>
      </c>
      <c r="AV513" s="14" t="s">
        <v>79</v>
      </c>
      <c r="AW513" s="14" t="s">
        <v>274</v>
      </c>
      <c r="AX513" s="14" t="s">
        <v>74</v>
      </c>
      <c r="AY513" s="249" t="s">
        <v>116</v>
      </c>
    </row>
    <row r="514" s="2" customFormat="1" ht="76.35" customHeight="1">
      <c r="A514" s="41"/>
      <c r="B514" s="42"/>
      <c r="C514" s="204" t="s">
        <v>826</v>
      </c>
      <c r="D514" s="204" t="s">
        <v>119</v>
      </c>
      <c r="E514" s="205" t="s">
        <v>827</v>
      </c>
      <c r="F514" s="206" t="s">
        <v>828</v>
      </c>
      <c r="G514" s="207" t="s">
        <v>270</v>
      </c>
      <c r="H514" s="208">
        <v>7</v>
      </c>
      <c r="I514" s="209"/>
      <c r="J514" s="210">
        <f>ROUND(I514*H514,2)</f>
        <v>0</v>
      </c>
      <c r="K514" s="206" t="s">
        <v>123</v>
      </c>
      <c r="L514" s="47"/>
      <c r="M514" s="211" t="s">
        <v>19</v>
      </c>
      <c r="N514" s="212" t="s">
        <v>40</v>
      </c>
      <c r="O514" s="87"/>
      <c r="P514" s="213">
        <f>O514*H514</f>
        <v>0</v>
      </c>
      <c r="Q514" s="213">
        <v>0</v>
      </c>
      <c r="R514" s="213">
        <f>Q514*H514</f>
        <v>0</v>
      </c>
      <c r="S514" s="213">
        <v>0</v>
      </c>
      <c r="T514" s="214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5" t="s">
        <v>137</v>
      </c>
      <c r="AT514" s="215" t="s">
        <v>119</v>
      </c>
      <c r="AU514" s="215" t="s">
        <v>79</v>
      </c>
      <c r="AY514" s="20" t="s">
        <v>116</v>
      </c>
      <c r="BE514" s="216">
        <f>IF(N514="základní",J514,0)</f>
        <v>0</v>
      </c>
      <c r="BF514" s="216">
        <f>IF(N514="snížená",J514,0)</f>
        <v>0</v>
      </c>
      <c r="BG514" s="216">
        <f>IF(N514="zákl. přenesená",J514,0)</f>
        <v>0</v>
      </c>
      <c r="BH514" s="216">
        <f>IF(N514="sníž. přenesená",J514,0)</f>
        <v>0</v>
      </c>
      <c r="BI514" s="216">
        <f>IF(N514="nulová",J514,0)</f>
        <v>0</v>
      </c>
      <c r="BJ514" s="20" t="s">
        <v>74</v>
      </c>
      <c r="BK514" s="216">
        <f>ROUND(I514*H514,2)</f>
        <v>0</v>
      </c>
      <c r="BL514" s="20" t="s">
        <v>137</v>
      </c>
      <c r="BM514" s="215" t="s">
        <v>829</v>
      </c>
    </row>
    <row r="515" s="2" customFormat="1">
      <c r="A515" s="41"/>
      <c r="B515" s="42"/>
      <c r="C515" s="43"/>
      <c r="D515" s="217" t="s">
        <v>126</v>
      </c>
      <c r="E515" s="43"/>
      <c r="F515" s="218" t="s">
        <v>830</v>
      </c>
      <c r="G515" s="43"/>
      <c r="H515" s="43"/>
      <c r="I515" s="219"/>
      <c r="J515" s="43"/>
      <c r="K515" s="43"/>
      <c r="L515" s="47"/>
      <c r="M515" s="220"/>
      <c r="N515" s="221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126</v>
      </c>
      <c r="AU515" s="20" t="s">
        <v>79</v>
      </c>
    </row>
    <row r="516" s="12" customFormat="1" ht="22.8" customHeight="1">
      <c r="A516" s="12"/>
      <c r="B516" s="188"/>
      <c r="C516" s="189"/>
      <c r="D516" s="190" t="s">
        <v>68</v>
      </c>
      <c r="E516" s="202" t="s">
        <v>831</v>
      </c>
      <c r="F516" s="202" t="s">
        <v>832</v>
      </c>
      <c r="G516" s="189"/>
      <c r="H516" s="189"/>
      <c r="I516" s="192"/>
      <c r="J516" s="203">
        <f>BK516</f>
        <v>0</v>
      </c>
      <c r="K516" s="189"/>
      <c r="L516" s="194"/>
      <c r="M516" s="195"/>
      <c r="N516" s="196"/>
      <c r="O516" s="196"/>
      <c r="P516" s="197">
        <f>SUM(P517:P572)</f>
        <v>0</v>
      </c>
      <c r="Q516" s="196"/>
      <c r="R516" s="197">
        <f>SUM(R517:R572)</f>
        <v>52.178511499999999</v>
      </c>
      <c r="S516" s="196"/>
      <c r="T516" s="198">
        <f>SUM(T517:T572)</f>
        <v>1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199" t="s">
        <v>74</v>
      </c>
      <c r="AT516" s="200" t="s">
        <v>68</v>
      </c>
      <c r="AU516" s="200" t="s">
        <v>74</v>
      </c>
      <c r="AY516" s="199" t="s">
        <v>116</v>
      </c>
      <c r="BK516" s="201">
        <f>SUM(BK517:BK572)</f>
        <v>0</v>
      </c>
    </row>
    <row r="517" s="2" customFormat="1" ht="37.8" customHeight="1">
      <c r="A517" s="41"/>
      <c r="B517" s="42"/>
      <c r="C517" s="204" t="s">
        <v>833</v>
      </c>
      <c r="D517" s="204" t="s">
        <v>119</v>
      </c>
      <c r="E517" s="205" t="s">
        <v>834</v>
      </c>
      <c r="F517" s="206" t="s">
        <v>835</v>
      </c>
      <c r="G517" s="207" t="s">
        <v>740</v>
      </c>
      <c r="H517" s="208">
        <v>7</v>
      </c>
      <c r="I517" s="209"/>
      <c r="J517" s="210">
        <f>ROUND(I517*H517,2)</f>
        <v>0</v>
      </c>
      <c r="K517" s="206" t="s">
        <v>123</v>
      </c>
      <c r="L517" s="47"/>
      <c r="M517" s="211" t="s">
        <v>19</v>
      </c>
      <c r="N517" s="212" t="s">
        <v>40</v>
      </c>
      <c r="O517" s="87"/>
      <c r="P517" s="213">
        <f>O517*H517</f>
        <v>0</v>
      </c>
      <c r="Q517" s="213">
        <v>0.00064999999999999997</v>
      </c>
      <c r="R517" s="213">
        <f>Q517*H517</f>
        <v>0.0045500000000000002</v>
      </c>
      <c r="S517" s="213">
        <v>0</v>
      </c>
      <c r="T517" s="214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5" t="s">
        <v>137</v>
      </c>
      <c r="AT517" s="215" t="s">
        <v>119</v>
      </c>
      <c r="AU517" s="215" t="s">
        <v>79</v>
      </c>
      <c r="AY517" s="20" t="s">
        <v>116</v>
      </c>
      <c r="BE517" s="216">
        <f>IF(N517="základní",J517,0)</f>
        <v>0</v>
      </c>
      <c r="BF517" s="216">
        <f>IF(N517="snížená",J517,0)</f>
        <v>0</v>
      </c>
      <c r="BG517" s="216">
        <f>IF(N517="zákl. přenesená",J517,0)</f>
        <v>0</v>
      </c>
      <c r="BH517" s="216">
        <f>IF(N517="sníž. přenesená",J517,0)</f>
        <v>0</v>
      </c>
      <c r="BI517" s="216">
        <f>IF(N517="nulová",J517,0)</f>
        <v>0</v>
      </c>
      <c r="BJ517" s="20" t="s">
        <v>74</v>
      </c>
      <c r="BK517" s="216">
        <f>ROUND(I517*H517,2)</f>
        <v>0</v>
      </c>
      <c r="BL517" s="20" t="s">
        <v>137</v>
      </c>
      <c r="BM517" s="215" t="s">
        <v>836</v>
      </c>
    </row>
    <row r="518" s="2" customFormat="1">
      <c r="A518" s="41"/>
      <c r="B518" s="42"/>
      <c r="C518" s="43"/>
      <c r="D518" s="217" t="s">
        <v>126</v>
      </c>
      <c r="E518" s="43"/>
      <c r="F518" s="218" t="s">
        <v>837</v>
      </c>
      <c r="G518" s="43"/>
      <c r="H518" s="43"/>
      <c r="I518" s="219"/>
      <c r="J518" s="43"/>
      <c r="K518" s="43"/>
      <c r="L518" s="47"/>
      <c r="M518" s="220"/>
      <c r="N518" s="221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126</v>
      </c>
      <c r="AU518" s="20" t="s">
        <v>79</v>
      </c>
    </row>
    <row r="519" s="2" customFormat="1" ht="37.8" customHeight="1">
      <c r="A519" s="41"/>
      <c r="B519" s="42"/>
      <c r="C519" s="204" t="s">
        <v>838</v>
      </c>
      <c r="D519" s="204" t="s">
        <v>119</v>
      </c>
      <c r="E519" s="205" t="s">
        <v>839</v>
      </c>
      <c r="F519" s="206" t="s">
        <v>840</v>
      </c>
      <c r="G519" s="207" t="s">
        <v>740</v>
      </c>
      <c r="H519" s="208">
        <v>7</v>
      </c>
      <c r="I519" s="209"/>
      <c r="J519" s="210">
        <f>ROUND(I519*H519,2)</f>
        <v>0</v>
      </c>
      <c r="K519" s="206" t="s">
        <v>123</v>
      </c>
      <c r="L519" s="47"/>
      <c r="M519" s="211" t="s">
        <v>19</v>
      </c>
      <c r="N519" s="212" t="s">
        <v>40</v>
      </c>
      <c r="O519" s="87"/>
      <c r="P519" s="213">
        <f>O519*H519</f>
        <v>0</v>
      </c>
      <c r="Q519" s="213">
        <v>0</v>
      </c>
      <c r="R519" s="213">
        <f>Q519*H519</f>
        <v>0</v>
      </c>
      <c r="S519" s="213">
        <v>0</v>
      </c>
      <c r="T519" s="214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15" t="s">
        <v>137</v>
      </c>
      <c r="AT519" s="215" t="s">
        <v>119</v>
      </c>
      <c r="AU519" s="215" t="s">
        <v>79</v>
      </c>
      <c r="AY519" s="20" t="s">
        <v>116</v>
      </c>
      <c r="BE519" s="216">
        <f>IF(N519="základní",J519,0)</f>
        <v>0</v>
      </c>
      <c r="BF519" s="216">
        <f>IF(N519="snížená",J519,0)</f>
        <v>0</v>
      </c>
      <c r="BG519" s="216">
        <f>IF(N519="zákl. přenesená",J519,0)</f>
        <v>0</v>
      </c>
      <c r="BH519" s="216">
        <f>IF(N519="sníž. přenesená",J519,0)</f>
        <v>0</v>
      </c>
      <c r="BI519" s="216">
        <f>IF(N519="nulová",J519,0)</f>
        <v>0</v>
      </c>
      <c r="BJ519" s="20" t="s">
        <v>74</v>
      </c>
      <c r="BK519" s="216">
        <f>ROUND(I519*H519,2)</f>
        <v>0</v>
      </c>
      <c r="BL519" s="20" t="s">
        <v>137</v>
      </c>
      <c r="BM519" s="215" t="s">
        <v>841</v>
      </c>
    </row>
    <row r="520" s="2" customFormat="1">
      <c r="A520" s="41"/>
      <c r="B520" s="42"/>
      <c r="C520" s="43"/>
      <c r="D520" s="217" t="s">
        <v>126</v>
      </c>
      <c r="E520" s="43"/>
      <c r="F520" s="218" t="s">
        <v>842</v>
      </c>
      <c r="G520" s="43"/>
      <c r="H520" s="43"/>
      <c r="I520" s="219"/>
      <c r="J520" s="43"/>
      <c r="K520" s="43"/>
      <c r="L520" s="47"/>
      <c r="M520" s="220"/>
      <c r="N520" s="221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126</v>
      </c>
      <c r="AU520" s="20" t="s">
        <v>79</v>
      </c>
    </row>
    <row r="521" s="2" customFormat="1" ht="37.8" customHeight="1">
      <c r="A521" s="41"/>
      <c r="B521" s="42"/>
      <c r="C521" s="204" t="s">
        <v>843</v>
      </c>
      <c r="D521" s="204" t="s">
        <v>119</v>
      </c>
      <c r="E521" s="205" t="s">
        <v>844</v>
      </c>
      <c r="F521" s="206" t="s">
        <v>845</v>
      </c>
      <c r="G521" s="207" t="s">
        <v>270</v>
      </c>
      <c r="H521" s="208">
        <v>94.5</v>
      </c>
      <c r="I521" s="209"/>
      <c r="J521" s="210">
        <f>ROUND(I521*H521,2)</f>
        <v>0</v>
      </c>
      <c r="K521" s="206" t="s">
        <v>123</v>
      </c>
      <c r="L521" s="47"/>
      <c r="M521" s="211" t="s">
        <v>19</v>
      </c>
      <c r="N521" s="212" t="s">
        <v>40</v>
      </c>
      <c r="O521" s="87"/>
      <c r="P521" s="213">
        <f>O521*H521</f>
        <v>0</v>
      </c>
      <c r="Q521" s="213">
        <v>0.00064000000000000005</v>
      </c>
      <c r="R521" s="213">
        <f>Q521*H521</f>
        <v>0.060480000000000006</v>
      </c>
      <c r="S521" s="213">
        <v>0</v>
      </c>
      <c r="T521" s="214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5" t="s">
        <v>137</v>
      </c>
      <c r="AT521" s="215" t="s">
        <v>119</v>
      </c>
      <c r="AU521" s="215" t="s">
        <v>79</v>
      </c>
      <c r="AY521" s="20" t="s">
        <v>116</v>
      </c>
      <c r="BE521" s="216">
        <f>IF(N521="základní",J521,0)</f>
        <v>0</v>
      </c>
      <c r="BF521" s="216">
        <f>IF(N521="snížená",J521,0)</f>
        <v>0</v>
      </c>
      <c r="BG521" s="216">
        <f>IF(N521="zákl. přenesená",J521,0)</f>
        <v>0</v>
      </c>
      <c r="BH521" s="216">
        <f>IF(N521="sníž. přenesená",J521,0)</f>
        <v>0</v>
      </c>
      <c r="BI521" s="216">
        <f>IF(N521="nulová",J521,0)</f>
        <v>0</v>
      </c>
      <c r="BJ521" s="20" t="s">
        <v>74</v>
      </c>
      <c r="BK521" s="216">
        <f>ROUND(I521*H521,2)</f>
        <v>0</v>
      </c>
      <c r="BL521" s="20" t="s">
        <v>137</v>
      </c>
      <c r="BM521" s="215" t="s">
        <v>846</v>
      </c>
    </row>
    <row r="522" s="2" customFormat="1">
      <c r="A522" s="41"/>
      <c r="B522" s="42"/>
      <c r="C522" s="43"/>
      <c r="D522" s="217" t="s">
        <v>126</v>
      </c>
      <c r="E522" s="43"/>
      <c r="F522" s="218" t="s">
        <v>847</v>
      </c>
      <c r="G522" s="43"/>
      <c r="H522" s="43"/>
      <c r="I522" s="219"/>
      <c r="J522" s="43"/>
      <c r="K522" s="43"/>
      <c r="L522" s="47"/>
      <c r="M522" s="220"/>
      <c r="N522" s="221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126</v>
      </c>
      <c r="AU522" s="20" t="s">
        <v>79</v>
      </c>
    </row>
    <row r="523" s="14" customFormat="1">
      <c r="A523" s="14"/>
      <c r="B523" s="239"/>
      <c r="C523" s="240"/>
      <c r="D523" s="230" t="s">
        <v>272</v>
      </c>
      <c r="E523" s="241" t="s">
        <v>19</v>
      </c>
      <c r="F523" s="242" t="s">
        <v>848</v>
      </c>
      <c r="G523" s="240"/>
      <c r="H523" s="243">
        <v>94.5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9" t="s">
        <v>272</v>
      </c>
      <c r="AU523" s="249" t="s">
        <v>79</v>
      </c>
      <c r="AV523" s="14" t="s">
        <v>79</v>
      </c>
      <c r="AW523" s="14" t="s">
        <v>274</v>
      </c>
      <c r="AX523" s="14" t="s">
        <v>74</v>
      </c>
      <c r="AY523" s="249" t="s">
        <v>116</v>
      </c>
    </row>
    <row r="524" s="2" customFormat="1" ht="37.8" customHeight="1">
      <c r="A524" s="41"/>
      <c r="B524" s="42"/>
      <c r="C524" s="204" t="s">
        <v>849</v>
      </c>
      <c r="D524" s="204" t="s">
        <v>119</v>
      </c>
      <c r="E524" s="205" t="s">
        <v>850</v>
      </c>
      <c r="F524" s="206" t="s">
        <v>851</v>
      </c>
      <c r="G524" s="207" t="s">
        <v>270</v>
      </c>
      <c r="H524" s="208">
        <v>94.5</v>
      </c>
      <c r="I524" s="209"/>
      <c r="J524" s="210">
        <f>ROUND(I524*H524,2)</f>
        <v>0</v>
      </c>
      <c r="K524" s="206" t="s">
        <v>123</v>
      </c>
      <c r="L524" s="47"/>
      <c r="M524" s="211" t="s">
        <v>19</v>
      </c>
      <c r="N524" s="212" t="s">
        <v>40</v>
      </c>
      <c r="O524" s="87"/>
      <c r="P524" s="213">
        <f>O524*H524</f>
        <v>0</v>
      </c>
      <c r="Q524" s="213">
        <v>0</v>
      </c>
      <c r="R524" s="213">
        <f>Q524*H524</f>
        <v>0</v>
      </c>
      <c r="S524" s="213">
        <v>0</v>
      </c>
      <c r="T524" s="214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5" t="s">
        <v>137</v>
      </c>
      <c r="AT524" s="215" t="s">
        <v>119</v>
      </c>
      <c r="AU524" s="215" t="s">
        <v>79</v>
      </c>
      <c r="AY524" s="20" t="s">
        <v>116</v>
      </c>
      <c r="BE524" s="216">
        <f>IF(N524="základní",J524,0)</f>
        <v>0</v>
      </c>
      <c r="BF524" s="216">
        <f>IF(N524="snížená",J524,0)</f>
        <v>0</v>
      </c>
      <c r="BG524" s="216">
        <f>IF(N524="zákl. přenesená",J524,0)</f>
        <v>0</v>
      </c>
      <c r="BH524" s="216">
        <f>IF(N524="sníž. přenesená",J524,0)</f>
        <v>0</v>
      </c>
      <c r="BI524" s="216">
        <f>IF(N524="nulová",J524,0)</f>
        <v>0</v>
      </c>
      <c r="BJ524" s="20" t="s">
        <v>74</v>
      </c>
      <c r="BK524" s="216">
        <f>ROUND(I524*H524,2)</f>
        <v>0</v>
      </c>
      <c r="BL524" s="20" t="s">
        <v>137</v>
      </c>
      <c r="BM524" s="215" t="s">
        <v>852</v>
      </c>
    </row>
    <row r="525" s="2" customFormat="1">
      <c r="A525" s="41"/>
      <c r="B525" s="42"/>
      <c r="C525" s="43"/>
      <c r="D525" s="217" t="s">
        <v>126</v>
      </c>
      <c r="E525" s="43"/>
      <c r="F525" s="218" t="s">
        <v>853</v>
      </c>
      <c r="G525" s="43"/>
      <c r="H525" s="43"/>
      <c r="I525" s="219"/>
      <c r="J525" s="43"/>
      <c r="K525" s="43"/>
      <c r="L525" s="47"/>
      <c r="M525" s="220"/>
      <c r="N525" s="221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126</v>
      </c>
      <c r="AU525" s="20" t="s">
        <v>79</v>
      </c>
    </row>
    <row r="526" s="2" customFormat="1" ht="24.15" customHeight="1">
      <c r="A526" s="41"/>
      <c r="B526" s="42"/>
      <c r="C526" s="204" t="s">
        <v>854</v>
      </c>
      <c r="D526" s="204" t="s">
        <v>119</v>
      </c>
      <c r="E526" s="205" t="s">
        <v>855</v>
      </c>
      <c r="F526" s="206" t="s">
        <v>856</v>
      </c>
      <c r="G526" s="207" t="s">
        <v>298</v>
      </c>
      <c r="H526" s="208">
        <v>990</v>
      </c>
      <c r="I526" s="209"/>
      <c r="J526" s="210">
        <f>ROUND(I526*H526,2)</f>
        <v>0</v>
      </c>
      <c r="K526" s="206" t="s">
        <v>123</v>
      </c>
      <c r="L526" s="47"/>
      <c r="M526" s="211" t="s">
        <v>19</v>
      </c>
      <c r="N526" s="212" t="s">
        <v>40</v>
      </c>
      <c r="O526" s="87"/>
      <c r="P526" s="213">
        <f>O526*H526</f>
        <v>0</v>
      </c>
      <c r="Q526" s="213">
        <v>0.00055999999999999995</v>
      </c>
      <c r="R526" s="213">
        <f>Q526*H526</f>
        <v>0.5544</v>
      </c>
      <c r="S526" s="213">
        <v>0</v>
      </c>
      <c r="T526" s="214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15" t="s">
        <v>137</v>
      </c>
      <c r="AT526" s="215" t="s">
        <v>119</v>
      </c>
      <c r="AU526" s="215" t="s">
        <v>79</v>
      </c>
      <c r="AY526" s="20" t="s">
        <v>116</v>
      </c>
      <c r="BE526" s="216">
        <f>IF(N526="základní",J526,0)</f>
        <v>0</v>
      </c>
      <c r="BF526" s="216">
        <f>IF(N526="snížená",J526,0)</f>
        <v>0</v>
      </c>
      <c r="BG526" s="216">
        <f>IF(N526="zákl. přenesená",J526,0)</f>
        <v>0</v>
      </c>
      <c r="BH526" s="216">
        <f>IF(N526="sníž. přenesená",J526,0)</f>
        <v>0</v>
      </c>
      <c r="BI526" s="216">
        <f>IF(N526="nulová",J526,0)</f>
        <v>0</v>
      </c>
      <c r="BJ526" s="20" t="s">
        <v>74</v>
      </c>
      <c r="BK526" s="216">
        <f>ROUND(I526*H526,2)</f>
        <v>0</v>
      </c>
      <c r="BL526" s="20" t="s">
        <v>137</v>
      </c>
      <c r="BM526" s="215" t="s">
        <v>857</v>
      </c>
    </row>
    <row r="527" s="2" customFormat="1">
      <c r="A527" s="41"/>
      <c r="B527" s="42"/>
      <c r="C527" s="43"/>
      <c r="D527" s="217" t="s">
        <v>126</v>
      </c>
      <c r="E527" s="43"/>
      <c r="F527" s="218" t="s">
        <v>858</v>
      </c>
      <c r="G527" s="43"/>
      <c r="H527" s="43"/>
      <c r="I527" s="219"/>
      <c r="J527" s="43"/>
      <c r="K527" s="43"/>
      <c r="L527" s="47"/>
      <c r="M527" s="220"/>
      <c r="N527" s="221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126</v>
      </c>
      <c r="AU527" s="20" t="s">
        <v>79</v>
      </c>
    </row>
    <row r="528" s="2" customFormat="1" ht="24.15" customHeight="1">
      <c r="A528" s="41"/>
      <c r="B528" s="42"/>
      <c r="C528" s="204" t="s">
        <v>859</v>
      </c>
      <c r="D528" s="204" t="s">
        <v>119</v>
      </c>
      <c r="E528" s="205" t="s">
        <v>860</v>
      </c>
      <c r="F528" s="206" t="s">
        <v>861</v>
      </c>
      <c r="G528" s="207" t="s">
        <v>298</v>
      </c>
      <c r="H528" s="208">
        <v>990</v>
      </c>
      <c r="I528" s="209"/>
      <c r="J528" s="210">
        <f>ROUND(I528*H528,2)</f>
        <v>0</v>
      </c>
      <c r="K528" s="206" t="s">
        <v>123</v>
      </c>
      <c r="L528" s="47"/>
      <c r="M528" s="211" t="s">
        <v>19</v>
      </c>
      <c r="N528" s="212" t="s">
        <v>40</v>
      </c>
      <c r="O528" s="87"/>
      <c r="P528" s="213">
        <f>O528*H528</f>
        <v>0</v>
      </c>
      <c r="Q528" s="213">
        <v>0</v>
      </c>
      <c r="R528" s="213">
        <f>Q528*H528</f>
        <v>0</v>
      </c>
      <c r="S528" s="213">
        <v>0</v>
      </c>
      <c r="T528" s="214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5" t="s">
        <v>137</v>
      </c>
      <c r="AT528" s="215" t="s">
        <v>119</v>
      </c>
      <c r="AU528" s="215" t="s">
        <v>79</v>
      </c>
      <c r="AY528" s="20" t="s">
        <v>116</v>
      </c>
      <c r="BE528" s="216">
        <f>IF(N528="základní",J528,0)</f>
        <v>0</v>
      </c>
      <c r="BF528" s="216">
        <f>IF(N528="snížená",J528,0)</f>
        <v>0</v>
      </c>
      <c r="BG528" s="216">
        <f>IF(N528="zákl. přenesená",J528,0)</f>
        <v>0</v>
      </c>
      <c r="BH528" s="216">
        <f>IF(N528="sníž. přenesená",J528,0)</f>
        <v>0</v>
      </c>
      <c r="BI528" s="216">
        <f>IF(N528="nulová",J528,0)</f>
        <v>0</v>
      </c>
      <c r="BJ528" s="20" t="s">
        <v>74</v>
      </c>
      <c r="BK528" s="216">
        <f>ROUND(I528*H528,2)</f>
        <v>0</v>
      </c>
      <c r="BL528" s="20" t="s">
        <v>137</v>
      </c>
      <c r="BM528" s="215" t="s">
        <v>862</v>
      </c>
    </row>
    <row r="529" s="2" customFormat="1">
      <c r="A529" s="41"/>
      <c r="B529" s="42"/>
      <c r="C529" s="43"/>
      <c r="D529" s="217" t="s">
        <v>126</v>
      </c>
      <c r="E529" s="43"/>
      <c r="F529" s="218" t="s">
        <v>863</v>
      </c>
      <c r="G529" s="43"/>
      <c r="H529" s="43"/>
      <c r="I529" s="219"/>
      <c r="J529" s="43"/>
      <c r="K529" s="43"/>
      <c r="L529" s="47"/>
      <c r="M529" s="220"/>
      <c r="N529" s="221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126</v>
      </c>
      <c r="AU529" s="20" t="s">
        <v>79</v>
      </c>
    </row>
    <row r="530" s="2" customFormat="1" ht="33" customHeight="1">
      <c r="A530" s="41"/>
      <c r="B530" s="42"/>
      <c r="C530" s="204" t="s">
        <v>864</v>
      </c>
      <c r="D530" s="204" t="s">
        <v>119</v>
      </c>
      <c r="E530" s="205" t="s">
        <v>865</v>
      </c>
      <c r="F530" s="206" t="s">
        <v>866</v>
      </c>
      <c r="G530" s="207" t="s">
        <v>298</v>
      </c>
      <c r="H530" s="208">
        <v>990</v>
      </c>
      <c r="I530" s="209"/>
      <c r="J530" s="210">
        <f>ROUND(I530*H530,2)</f>
        <v>0</v>
      </c>
      <c r="K530" s="206" t="s">
        <v>123</v>
      </c>
      <c r="L530" s="47"/>
      <c r="M530" s="211" t="s">
        <v>19</v>
      </c>
      <c r="N530" s="212" t="s">
        <v>40</v>
      </c>
      <c r="O530" s="87"/>
      <c r="P530" s="213">
        <f>O530*H530</f>
        <v>0</v>
      </c>
      <c r="Q530" s="213">
        <v>9.0000000000000006E-05</v>
      </c>
      <c r="R530" s="213">
        <f>Q530*H530</f>
        <v>0.089100000000000013</v>
      </c>
      <c r="S530" s="213">
        <v>0</v>
      </c>
      <c r="T530" s="214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15" t="s">
        <v>286</v>
      </c>
      <c r="AT530" s="215" t="s">
        <v>119</v>
      </c>
      <c r="AU530" s="215" t="s">
        <v>79</v>
      </c>
      <c r="AY530" s="20" t="s">
        <v>116</v>
      </c>
      <c r="BE530" s="216">
        <f>IF(N530="základní",J530,0)</f>
        <v>0</v>
      </c>
      <c r="BF530" s="216">
        <f>IF(N530="snížená",J530,0)</f>
        <v>0</v>
      </c>
      <c r="BG530" s="216">
        <f>IF(N530="zákl. přenesená",J530,0)</f>
        <v>0</v>
      </c>
      <c r="BH530" s="216">
        <f>IF(N530="sníž. přenesená",J530,0)</f>
        <v>0</v>
      </c>
      <c r="BI530" s="216">
        <f>IF(N530="nulová",J530,0)</f>
        <v>0</v>
      </c>
      <c r="BJ530" s="20" t="s">
        <v>74</v>
      </c>
      <c r="BK530" s="216">
        <f>ROUND(I530*H530,2)</f>
        <v>0</v>
      </c>
      <c r="BL530" s="20" t="s">
        <v>286</v>
      </c>
      <c r="BM530" s="215" t="s">
        <v>867</v>
      </c>
    </row>
    <row r="531" s="2" customFormat="1">
      <c r="A531" s="41"/>
      <c r="B531" s="42"/>
      <c r="C531" s="43"/>
      <c r="D531" s="217" t="s">
        <v>126</v>
      </c>
      <c r="E531" s="43"/>
      <c r="F531" s="218" t="s">
        <v>868</v>
      </c>
      <c r="G531" s="43"/>
      <c r="H531" s="43"/>
      <c r="I531" s="219"/>
      <c r="J531" s="43"/>
      <c r="K531" s="43"/>
      <c r="L531" s="47"/>
      <c r="M531" s="220"/>
      <c r="N531" s="221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126</v>
      </c>
      <c r="AU531" s="20" t="s">
        <v>79</v>
      </c>
    </row>
    <row r="532" s="14" customFormat="1">
      <c r="A532" s="14"/>
      <c r="B532" s="239"/>
      <c r="C532" s="240"/>
      <c r="D532" s="230" t="s">
        <v>272</v>
      </c>
      <c r="E532" s="241" t="s">
        <v>19</v>
      </c>
      <c r="F532" s="242" t="s">
        <v>869</v>
      </c>
      <c r="G532" s="240"/>
      <c r="H532" s="243">
        <v>990.00000000000011</v>
      </c>
      <c r="I532" s="244"/>
      <c r="J532" s="240"/>
      <c r="K532" s="240"/>
      <c r="L532" s="245"/>
      <c r="M532" s="246"/>
      <c r="N532" s="247"/>
      <c r="O532" s="247"/>
      <c r="P532" s="247"/>
      <c r="Q532" s="247"/>
      <c r="R532" s="247"/>
      <c r="S532" s="247"/>
      <c r="T532" s="248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9" t="s">
        <v>272</v>
      </c>
      <c r="AU532" s="249" t="s">
        <v>79</v>
      </c>
      <c r="AV532" s="14" t="s">
        <v>79</v>
      </c>
      <c r="AW532" s="14" t="s">
        <v>274</v>
      </c>
      <c r="AX532" s="14" t="s">
        <v>74</v>
      </c>
      <c r="AY532" s="249" t="s">
        <v>116</v>
      </c>
    </row>
    <row r="533" s="2" customFormat="1" ht="33" customHeight="1">
      <c r="A533" s="41"/>
      <c r="B533" s="42"/>
      <c r="C533" s="204" t="s">
        <v>870</v>
      </c>
      <c r="D533" s="204" t="s">
        <v>119</v>
      </c>
      <c r="E533" s="205" t="s">
        <v>871</v>
      </c>
      <c r="F533" s="206" t="s">
        <v>872</v>
      </c>
      <c r="G533" s="207" t="s">
        <v>318</v>
      </c>
      <c r="H533" s="208">
        <v>2.0499999999999998</v>
      </c>
      <c r="I533" s="209"/>
      <c r="J533" s="210">
        <f>ROUND(I533*H533,2)</f>
        <v>0</v>
      </c>
      <c r="K533" s="206" t="s">
        <v>19</v>
      </c>
      <c r="L533" s="47"/>
      <c r="M533" s="211" t="s">
        <v>19</v>
      </c>
      <c r="N533" s="212" t="s">
        <v>40</v>
      </c>
      <c r="O533" s="87"/>
      <c r="P533" s="213">
        <f>O533*H533</f>
        <v>0</v>
      </c>
      <c r="Q533" s="213">
        <v>2.2944300000000002</v>
      </c>
      <c r="R533" s="213">
        <f>Q533*H533</f>
        <v>4.7035815000000003</v>
      </c>
      <c r="S533" s="213">
        <v>0</v>
      </c>
      <c r="T533" s="214">
        <f>S533*H533</f>
        <v>0</v>
      </c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R533" s="215" t="s">
        <v>137</v>
      </c>
      <c r="AT533" s="215" t="s">
        <v>119</v>
      </c>
      <c r="AU533" s="215" t="s">
        <v>79</v>
      </c>
      <c r="AY533" s="20" t="s">
        <v>116</v>
      </c>
      <c r="BE533" s="216">
        <f>IF(N533="základní",J533,0)</f>
        <v>0</v>
      </c>
      <c r="BF533" s="216">
        <f>IF(N533="snížená",J533,0)</f>
        <v>0</v>
      </c>
      <c r="BG533" s="216">
        <f>IF(N533="zákl. přenesená",J533,0)</f>
        <v>0</v>
      </c>
      <c r="BH533" s="216">
        <f>IF(N533="sníž. přenesená",J533,0)</f>
        <v>0</v>
      </c>
      <c r="BI533" s="216">
        <f>IF(N533="nulová",J533,0)</f>
        <v>0</v>
      </c>
      <c r="BJ533" s="20" t="s">
        <v>74</v>
      </c>
      <c r="BK533" s="216">
        <f>ROUND(I533*H533,2)</f>
        <v>0</v>
      </c>
      <c r="BL533" s="20" t="s">
        <v>137</v>
      </c>
      <c r="BM533" s="215" t="s">
        <v>873</v>
      </c>
    </row>
    <row r="534" s="14" customFormat="1">
      <c r="A534" s="14"/>
      <c r="B534" s="239"/>
      <c r="C534" s="240"/>
      <c r="D534" s="230" t="s">
        <v>272</v>
      </c>
      <c r="E534" s="241" t="s">
        <v>19</v>
      </c>
      <c r="F534" s="242" t="s">
        <v>874</v>
      </c>
      <c r="G534" s="240"/>
      <c r="H534" s="243">
        <v>2.0499999999999998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9" t="s">
        <v>272</v>
      </c>
      <c r="AU534" s="249" t="s">
        <v>79</v>
      </c>
      <c r="AV534" s="14" t="s">
        <v>79</v>
      </c>
      <c r="AW534" s="14" t="s">
        <v>274</v>
      </c>
      <c r="AX534" s="14" t="s">
        <v>74</v>
      </c>
      <c r="AY534" s="249" t="s">
        <v>116</v>
      </c>
    </row>
    <row r="535" s="2" customFormat="1" ht="24.15" customHeight="1">
      <c r="A535" s="41"/>
      <c r="B535" s="42"/>
      <c r="C535" s="272" t="s">
        <v>875</v>
      </c>
      <c r="D535" s="272" t="s">
        <v>472</v>
      </c>
      <c r="E535" s="273" t="s">
        <v>876</v>
      </c>
      <c r="F535" s="274" t="s">
        <v>877</v>
      </c>
      <c r="G535" s="275" t="s">
        <v>298</v>
      </c>
      <c r="H535" s="276">
        <v>555</v>
      </c>
      <c r="I535" s="277"/>
      <c r="J535" s="278">
        <f>ROUND(I535*H535,2)</f>
        <v>0</v>
      </c>
      <c r="K535" s="274" t="s">
        <v>123</v>
      </c>
      <c r="L535" s="279"/>
      <c r="M535" s="280" t="s">
        <v>19</v>
      </c>
      <c r="N535" s="281" t="s">
        <v>40</v>
      </c>
      <c r="O535" s="87"/>
      <c r="P535" s="213">
        <f>O535*H535</f>
        <v>0</v>
      </c>
      <c r="Q535" s="213">
        <v>0.00048000000000000001</v>
      </c>
      <c r="R535" s="213">
        <f>Q535*H535</f>
        <v>0.26640000000000003</v>
      </c>
      <c r="S535" s="213">
        <v>0</v>
      </c>
      <c r="T535" s="214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5" t="s">
        <v>159</v>
      </c>
      <c r="AT535" s="215" t="s">
        <v>472</v>
      </c>
      <c r="AU535" s="215" t="s">
        <v>79</v>
      </c>
      <c r="AY535" s="20" t="s">
        <v>116</v>
      </c>
      <c r="BE535" s="216">
        <f>IF(N535="základní",J535,0)</f>
        <v>0</v>
      </c>
      <c r="BF535" s="216">
        <f>IF(N535="snížená",J535,0)</f>
        <v>0</v>
      </c>
      <c r="BG535" s="216">
        <f>IF(N535="zákl. přenesená",J535,0)</f>
        <v>0</v>
      </c>
      <c r="BH535" s="216">
        <f>IF(N535="sníž. přenesená",J535,0)</f>
        <v>0</v>
      </c>
      <c r="BI535" s="216">
        <f>IF(N535="nulová",J535,0)</f>
        <v>0</v>
      </c>
      <c r="BJ535" s="20" t="s">
        <v>74</v>
      </c>
      <c r="BK535" s="216">
        <f>ROUND(I535*H535,2)</f>
        <v>0</v>
      </c>
      <c r="BL535" s="20" t="s">
        <v>137</v>
      </c>
      <c r="BM535" s="215" t="s">
        <v>878</v>
      </c>
    </row>
    <row r="536" s="2" customFormat="1" ht="24.15" customHeight="1">
      <c r="A536" s="41"/>
      <c r="B536" s="42"/>
      <c r="C536" s="204" t="s">
        <v>879</v>
      </c>
      <c r="D536" s="204" t="s">
        <v>119</v>
      </c>
      <c r="E536" s="205" t="s">
        <v>880</v>
      </c>
      <c r="F536" s="206" t="s">
        <v>881</v>
      </c>
      <c r="G536" s="207" t="s">
        <v>318</v>
      </c>
      <c r="H536" s="208">
        <v>22.949999999999999</v>
      </c>
      <c r="I536" s="209"/>
      <c r="J536" s="210">
        <f>ROUND(I536*H536,2)</f>
        <v>0</v>
      </c>
      <c r="K536" s="206" t="s">
        <v>19</v>
      </c>
      <c r="L536" s="47"/>
      <c r="M536" s="211" t="s">
        <v>19</v>
      </c>
      <c r="N536" s="212" t="s">
        <v>40</v>
      </c>
      <c r="O536" s="87"/>
      <c r="P536" s="213">
        <f>O536*H536</f>
        <v>0</v>
      </c>
      <c r="Q536" s="213">
        <v>2</v>
      </c>
      <c r="R536" s="213">
        <f>Q536*H536</f>
        <v>45.899999999999999</v>
      </c>
      <c r="S536" s="213">
        <v>0</v>
      </c>
      <c r="T536" s="214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5" t="s">
        <v>137</v>
      </c>
      <c r="AT536" s="215" t="s">
        <v>119</v>
      </c>
      <c r="AU536" s="215" t="s">
        <v>79</v>
      </c>
      <c r="AY536" s="20" t="s">
        <v>116</v>
      </c>
      <c r="BE536" s="216">
        <f>IF(N536="základní",J536,0)</f>
        <v>0</v>
      </c>
      <c r="BF536" s="216">
        <f>IF(N536="snížená",J536,0)</f>
        <v>0</v>
      </c>
      <c r="BG536" s="216">
        <f>IF(N536="zákl. přenesená",J536,0)</f>
        <v>0</v>
      </c>
      <c r="BH536" s="216">
        <f>IF(N536="sníž. přenesená",J536,0)</f>
        <v>0</v>
      </c>
      <c r="BI536" s="216">
        <f>IF(N536="nulová",J536,0)</f>
        <v>0</v>
      </c>
      <c r="BJ536" s="20" t="s">
        <v>74</v>
      </c>
      <c r="BK536" s="216">
        <f>ROUND(I536*H536,2)</f>
        <v>0</v>
      </c>
      <c r="BL536" s="20" t="s">
        <v>137</v>
      </c>
      <c r="BM536" s="215" t="s">
        <v>882</v>
      </c>
    </row>
    <row r="537" s="13" customFormat="1">
      <c r="A537" s="13"/>
      <c r="B537" s="228"/>
      <c r="C537" s="229"/>
      <c r="D537" s="230" t="s">
        <v>272</v>
      </c>
      <c r="E537" s="231" t="s">
        <v>19</v>
      </c>
      <c r="F537" s="232" t="s">
        <v>883</v>
      </c>
      <c r="G537" s="229"/>
      <c r="H537" s="231" t="s">
        <v>19</v>
      </c>
      <c r="I537" s="233"/>
      <c r="J537" s="229"/>
      <c r="K537" s="229"/>
      <c r="L537" s="234"/>
      <c r="M537" s="235"/>
      <c r="N537" s="236"/>
      <c r="O537" s="236"/>
      <c r="P537" s="236"/>
      <c r="Q537" s="236"/>
      <c r="R537" s="236"/>
      <c r="S537" s="236"/>
      <c r="T537" s="23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8" t="s">
        <v>272</v>
      </c>
      <c r="AU537" s="238" t="s">
        <v>79</v>
      </c>
      <c r="AV537" s="13" t="s">
        <v>74</v>
      </c>
      <c r="AW537" s="13" t="s">
        <v>274</v>
      </c>
      <c r="AX537" s="13" t="s">
        <v>69</v>
      </c>
      <c r="AY537" s="238" t="s">
        <v>116</v>
      </c>
    </row>
    <row r="538" s="13" customFormat="1">
      <c r="A538" s="13"/>
      <c r="B538" s="228"/>
      <c r="C538" s="229"/>
      <c r="D538" s="230" t="s">
        <v>272</v>
      </c>
      <c r="E538" s="231" t="s">
        <v>19</v>
      </c>
      <c r="F538" s="232" t="s">
        <v>301</v>
      </c>
      <c r="G538" s="229"/>
      <c r="H538" s="231" t="s">
        <v>19</v>
      </c>
      <c r="I538" s="233"/>
      <c r="J538" s="229"/>
      <c r="K538" s="229"/>
      <c r="L538" s="234"/>
      <c r="M538" s="235"/>
      <c r="N538" s="236"/>
      <c r="O538" s="236"/>
      <c r="P538" s="236"/>
      <c r="Q538" s="236"/>
      <c r="R538" s="236"/>
      <c r="S538" s="236"/>
      <c r="T538" s="237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8" t="s">
        <v>272</v>
      </c>
      <c r="AU538" s="238" t="s">
        <v>79</v>
      </c>
      <c r="AV538" s="13" t="s">
        <v>74</v>
      </c>
      <c r="AW538" s="13" t="s">
        <v>274</v>
      </c>
      <c r="AX538" s="13" t="s">
        <v>69</v>
      </c>
      <c r="AY538" s="238" t="s">
        <v>116</v>
      </c>
    </row>
    <row r="539" s="14" customFormat="1">
      <c r="A539" s="14"/>
      <c r="B539" s="239"/>
      <c r="C539" s="240"/>
      <c r="D539" s="230" t="s">
        <v>272</v>
      </c>
      <c r="E539" s="241" t="s">
        <v>19</v>
      </c>
      <c r="F539" s="242" t="s">
        <v>302</v>
      </c>
      <c r="G539" s="240"/>
      <c r="H539" s="243">
        <v>18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9" t="s">
        <v>272</v>
      </c>
      <c r="AU539" s="249" t="s">
        <v>79</v>
      </c>
      <c r="AV539" s="14" t="s">
        <v>79</v>
      </c>
      <c r="AW539" s="14" t="s">
        <v>274</v>
      </c>
      <c r="AX539" s="14" t="s">
        <v>69</v>
      </c>
      <c r="AY539" s="249" t="s">
        <v>116</v>
      </c>
    </row>
    <row r="540" s="14" customFormat="1">
      <c r="A540" s="14"/>
      <c r="B540" s="239"/>
      <c r="C540" s="240"/>
      <c r="D540" s="230" t="s">
        <v>272</v>
      </c>
      <c r="E540" s="241" t="s">
        <v>19</v>
      </c>
      <c r="F540" s="242" t="s">
        <v>303</v>
      </c>
      <c r="G540" s="240"/>
      <c r="H540" s="243">
        <v>21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9" t="s">
        <v>272</v>
      </c>
      <c r="AU540" s="249" t="s">
        <v>79</v>
      </c>
      <c r="AV540" s="14" t="s">
        <v>79</v>
      </c>
      <c r="AW540" s="14" t="s">
        <v>274</v>
      </c>
      <c r="AX540" s="14" t="s">
        <v>69</v>
      </c>
      <c r="AY540" s="249" t="s">
        <v>116</v>
      </c>
    </row>
    <row r="541" s="16" customFormat="1">
      <c r="A541" s="16"/>
      <c r="B541" s="261"/>
      <c r="C541" s="262"/>
      <c r="D541" s="230" t="s">
        <v>272</v>
      </c>
      <c r="E541" s="263" t="s">
        <v>19</v>
      </c>
      <c r="F541" s="264" t="s">
        <v>329</v>
      </c>
      <c r="G541" s="262"/>
      <c r="H541" s="265">
        <v>39</v>
      </c>
      <c r="I541" s="266"/>
      <c r="J541" s="262"/>
      <c r="K541" s="262"/>
      <c r="L541" s="267"/>
      <c r="M541" s="268"/>
      <c r="N541" s="269"/>
      <c r="O541" s="269"/>
      <c r="P541" s="269"/>
      <c r="Q541" s="269"/>
      <c r="R541" s="269"/>
      <c r="S541" s="269"/>
      <c r="T541" s="270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271" t="s">
        <v>272</v>
      </c>
      <c r="AU541" s="271" t="s">
        <v>79</v>
      </c>
      <c r="AV541" s="16" t="s">
        <v>279</v>
      </c>
      <c r="AW541" s="16" t="s">
        <v>274</v>
      </c>
      <c r="AX541" s="16" t="s">
        <v>69</v>
      </c>
      <c r="AY541" s="271" t="s">
        <v>116</v>
      </c>
    </row>
    <row r="542" s="14" customFormat="1">
      <c r="A542" s="14"/>
      <c r="B542" s="239"/>
      <c r="C542" s="240"/>
      <c r="D542" s="230" t="s">
        <v>272</v>
      </c>
      <c r="E542" s="241" t="s">
        <v>19</v>
      </c>
      <c r="F542" s="242" t="s">
        <v>308</v>
      </c>
      <c r="G542" s="240"/>
      <c r="H542" s="243">
        <v>6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9" t="s">
        <v>272</v>
      </c>
      <c r="AU542" s="249" t="s">
        <v>79</v>
      </c>
      <c r="AV542" s="14" t="s">
        <v>79</v>
      </c>
      <c r="AW542" s="14" t="s">
        <v>274</v>
      </c>
      <c r="AX542" s="14" t="s">
        <v>69</v>
      </c>
      <c r="AY542" s="249" t="s">
        <v>116</v>
      </c>
    </row>
    <row r="543" s="16" customFormat="1">
      <c r="A543" s="16"/>
      <c r="B543" s="261"/>
      <c r="C543" s="262"/>
      <c r="D543" s="230" t="s">
        <v>272</v>
      </c>
      <c r="E543" s="263" t="s">
        <v>19</v>
      </c>
      <c r="F543" s="264" t="s">
        <v>329</v>
      </c>
      <c r="G543" s="262"/>
      <c r="H543" s="265">
        <v>6</v>
      </c>
      <c r="I543" s="266"/>
      <c r="J543" s="262"/>
      <c r="K543" s="262"/>
      <c r="L543" s="267"/>
      <c r="M543" s="268"/>
      <c r="N543" s="269"/>
      <c r="O543" s="269"/>
      <c r="P543" s="269"/>
      <c r="Q543" s="269"/>
      <c r="R543" s="269"/>
      <c r="S543" s="269"/>
      <c r="T543" s="270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T543" s="271" t="s">
        <v>272</v>
      </c>
      <c r="AU543" s="271" t="s">
        <v>79</v>
      </c>
      <c r="AV543" s="16" t="s">
        <v>279</v>
      </c>
      <c r="AW543" s="16" t="s">
        <v>274</v>
      </c>
      <c r="AX543" s="16" t="s">
        <v>69</v>
      </c>
      <c r="AY543" s="271" t="s">
        <v>116</v>
      </c>
    </row>
    <row r="544" s="14" customFormat="1">
      <c r="A544" s="14"/>
      <c r="B544" s="239"/>
      <c r="C544" s="240"/>
      <c r="D544" s="230" t="s">
        <v>272</v>
      </c>
      <c r="E544" s="241" t="s">
        <v>19</v>
      </c>
      <c r="F544" s="242" t="s">
        <v>313</v>
      </c>
      <c r="G544" s="240"/>
      <c r="H544" s="243">
        <v>42</v>
      </c>
      <c r="I544" s="244"/>
      <c r="J544" s="240"/>
      <c r="K544" s="240"/>
      <c r="L544" s="245"/>
      <c r="M544" s="246"/>
      <c r="N544" s="247"/>
      <c r="O544" s="247"/>
      <c r="P544" s="247"/>
      <c r="Q544" s="247"/>
      <c r="R544" s="247"/>
      <c r="S544" s="247"/>
      <c r="T544" s="248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9" t="s">
        <v>272</v>
      </c>
      <c r="AU544" s="249" t="s">
        <v>79</v>
      </c>
      <c r="AV544" s="14" t="s">
        <v>79</v>
      </c>
      <c r="AW544" s="14" t="s">
        <v>274</v>
      </c>
      <c r="AX544" s="14" t="s">
        <v>69</v>
      </c>
      <c r="AY544" s="249" t="s">
        <v>116</v>
      </c>
    </row>
    <row r="545" s="14" customFormat="1">
      <c r="A545" s="14"/>
      <c r="B545" s="239"/>
      <c r="C545" s="240"/>
      <c r="D545" s="230" t="s">
        <v>272</v>
      </c>
      <c r="E545" s="241" t="s">
        <v>19</v>
      </c>
      <c r="F545" s="242" t="s">
        <v>314</v>
      </c>
      <c r="G545" s="240"/>
      <c r="H545" s="243">
        <v>21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9" t="s">
        <v>272</v>
      </c>
      <c r="AU545" s="249" t="s">
        <v>79</v>
      </c>
      <c r="AV545" s="14" t="s">
        <v>79</v>
      </c>
      <c r="AW545" s="14" t="s">
        <v>274</v>
      </c>
      <c r="AX545" s="14" t="s">
        <v>69</v>
      </c>
      <c r="AY545" s="249" t="s">
        <v>116</v>
      </c>
    </row>
    <row r="546" s="14" customFormat="1">
      <c r="A546" s="14"/>
      <c r="B546" s="239"/>
      <c r="C546" s="240"/>
      <c r="D546" s="230" t="s">
        <v>272</v>
      </c>
      <c r="E546" s="241" t="s">
        <v>19</v>
      </c>
      <c r="F546" s="242" t="s">
        <v>315</v>
      </c>
      <c r="G546" s="240"/>
      <c r="H546" s="243">
        <v>12</v>
      </c>
      <c r="I546" s="244"/>
      <c r="J546" s="240"/>
      <c r="K546" s="240"/>
      <c r="L546" s="245"/>
      <c r="M546" s="246"/>
      <c r="N546" s="247"/>
      <c r="O546" s="247"/>
      <c r="P546" s="247"/>
      <c r="Q546" s="247"/>
      <c r="R546" s="247"/>
      <c r="S546" s="247"/>
      <c r="T546" s="248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9" t="s">
        <v>272</v>
      </c>
      <c r="AU546" s="249" t="s">
        <v>79</v>
      </c>
      <c r="AV546" s="14" t="s">
        <v>79</v>
      </c>
      <c r="AW546" s="14" t="s">
        <v>274</v>
      </c>
      <c r="AX546" s="14" t="s">
        <v>69</v>
      </c>
      <c r="AY546" s="249" t="s">
        <v>116</v>
      </c>
    </row>
    <row r="547" s="16" customFormat="1">
      <c r="A547" s="16"/>
      <c r="B547" s="261"/>
      <c r="C547" s="262"/>
      <c r="D547" s="230" t="s">
        <v>272</v>
      </c>
      <c r="E547" s="263" t="s">
        <v>19</v>
      </c>
      <c r="F547" s="264" t="s">
        <v>329</v>
      </c>
      <c r="G547" s="262"/>
      <c r="H547" s="265">
        <v>75</v>
      </c>
      <c r="I547" s="266"/>
      <c r="J547" s="262"/>
      <c r="K547" s="262"/>
      <c r="L547" s="267"/>
      <c r="M547" s="268"/>
      <c r="N547" s="269"/>
      <c r="O547" s="269"/>
      <c r="P547" s="269"/>
      <c r="Q547" s="269"/>
      <c r="R547" s="269"/>
      <c r="S547" s="269"/>
      <c r="T547" s="270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T547" s="271" t="s">
        <v>272</v>
      </c>
      <c r="AU547" s="271" t="s">
        <v>79</v>
      </c>
      <c r="AV547" s="16" t="s">
        <v>279</v>
      </c>
      <c r="AW547" s="16" t="s">
        <v>274</v>
      </c>
      <c r="AX547" s="16" t="s">
        <v>69</v>
      </c>
      <c r="AY547" s="271" t="s">
        <v>116</v>
      </c>
    </row>
    <row r="548" s="15" customFormat="1">
      <c r="A548" s="15"/>
      <c r="B548" s="250"/>
      <c r="C548" s="251"/>
      <c r="D548" s="230" t="s">
        <v>272</v>
      </c>
      <c r="E548" s="252" t="s">
        <v>19</v>
      </c>
      <c r="F548" s="253" t="s">
        <v>278</v>
      </c>
      <c r="G548" s="251"/>
      <c r="H548" s="254">
        <v>120</v>
      </c>
      <c r="I548" s="255"/>
      <c r="J548" s="251"/>
      <c r="K548" s="251"/>
      <c r="L548" s="256"/>
      <c r="M548" s="257"/>
      <c r="N548" s="258"/>
      <c r="O548" s="258"/>
      <c r="P548" s="258"/>
      <c r="Q548" s="258"/>
      <c r="R548" s="258"/>
      <c r="S548" s="258"/>
      <c r="T548" s="259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0" t="s">
        <v>272</v>
      </c>
      <c r="AU548" s="260" t="s">
        <v>79</v>
      </c>
      <c r="AV548" s="15" t="s">
        <v>137</v>
      </c>
      <c r="AW548" s="15" t="s">
        <v>274</v>
      </c>
      <c r="AX548" s="15" t="s">
        <v>69</v>
      </c>
      <c r="AY548" s="260" t="s">
        <v>116</v>
      </c>
    </row>
    <row r="549" s="14" customFormat="1">
      <c r="A549" s="14"/>
      <c r="B549" s="239"/>
      <c r="C549" s="240"/>
      <c r="D549" s="230" t="s">
        <v>272</v>
      </c>
      <c r="E549" s="241" t="s">
        <v>19</v>
      </c>
      <c r="F549" s="242" t="s">
        <v>884</v>
      </c>
      <c r="G549" s="240"/>
      <c r="H549" s="243">
        <v>14.039999999999999</v>
      </c>
      <c r="I549" s="244"/>
      <c r="J549" s="240"/>
      <c r="K549" s="240"/>
      <c r="L549" s="245"/>
      <c r="M549" s="246"/>
      <c r="N549" s="247"/>
      <c r="O549" s="247"/>
      <c r="P549" s="247"/>
      <c r="Q549" s="247"/>
      <c r="R549" s="247"/>
      <c r="S549" s="247"/>
      <c r="T549" s="248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9" t="s">
        <v>272</v>
      </c>
      <c r="AU549" s="249" t="s">
        <v>79</v>
      </c>
      <c r="AV549" s="14" t="s">
        <v>79</v>
      </c>
      <c r="AW549" s="14" t="s">
        <v>274</v>
      </c>
      <c r="AX549" s="14" t="s">
        <v>69</v>
      </c>
      <c r="AY549" s="249" t="s">
        <v>116</v>
      </c>
    </row>
    <row r="550" s="14" customFormat="1">
      <c r="A550" s="14"/>
      <c r="B550" s="239"/>
      <c r="C550" s="240"/>
      <c r="D550" s="230" t="s">
        <v>272</v>
      </c>
      <c r="E550" s="241" t="s">
        <v>19</v>
      </c>
      <c r="F550" s="242" t="s">
        <v>885</v>
      </c>
      <c r="G550" s="240"/>
      <c r="H550" s="243">
        <v>2.1599999999999997</v>
      </c>
      <c r="I550" s="244"/>
      <c r="J550" s="240"/>
      <c r="K550" s="240"/>
      <c r="L550" s="245"/>
      <c r="M550" s="246"/>
      <c r="N550" s="247"/>
      <c r="O550" s="247"/>
      <c r="P550" s="247"/>
      <c r="Q550" s="247"/>
      <c r="R550" s="247"/>
      <c r="S550" s="247"/>
      <c r="T550" s="248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9" t="s">
        <v>272</v>
      </c>
      <c r="AU550" s="249" t="s">
        <v>79</v>
      </c>
      <c r="AV550" s="14" t="s">
        <v>79</v>
      </c>
      <c r="AW550" s="14" t="s">
        <v>274</v>
      </c>
      <c r="AX550" s="14" t="s">
        <v>69</v>
      </c>
      <c r="AY550" s="249" t="s">
        <v>116</v>
      </c>
    </row>
    <row r="551" s="14" customFormat="1">
      <c r="A551" s="14"/>
      <c r="B551" s="239"/>
      <c r="C551" s="240"/>
      <c r="D551" s="230" t="s">
        <v>272</v>
      </c>
      <c r="E551" s="241" t="s">
        <v>19</v>
      </c>
      <c r="F551" s="242" t="s">
        <v>886</v>
      </c>
      <c r="G551" s="240"/>
      <c r="H551" s="243">
        <v>6.75</v>
      </c>
      <c r="I551" s="244"/>
      <c r="J551" s="240"/>
      <c r="K551" s="240"/>
      <c r="L551" s="245"/>
      <c r="M551" s="246"/>
      <c r="N551" s="247"/>
      <c r="O551" s="247"/>
      <c r="P551" s="247"/>
      <c r="Q551" s="247"/>
      <c r="R551" s="247"/>
      <c r="S551" s="247"/>
      <c r="T551" s="24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9" t="s">
        <v>272</v>
      </c>
      <c r="AU551" s="249" t="s">
        <v>79</v>
      </c>
      <c r="AV551" s="14" t="s">
        <v>79</v>
      </c>
      <c r="AW551" s="14" t="s">
        <v>274</v>
      </c>
      <c r="AX551" s="14" t="s">
        <v>69</v>
      </c>
      <c r="AY551" s="249" t="s">
        <v>116</v>
      </c>
    </row>
    <row r="552" s="15" customFormat="1">
      <c r="A552" s="15"/>
      <c r="B552" s="250"/>
      <c r="C552" s="251"/>
      <c r="D552" s="230" t="s">
        <v>272</v>
      </c>
      <c r="E552" s="252" t="s">
        <v>19</v>
      </c>
      <c r="F552" s="253" t="s">
        <v>278</v>
      </c>
      <c r="G552" s="251"/>
      <c r="H552" s="254">
        <v>22.949999999999999</v>
      </c>
      <c r="I552" s="255"/>
      <c r="J552" s="251"/>
      <c r="K552" s="251"/>
      <c r="L552" s="256"/>
      <c r="M552" s="257"/>
      <c r="N552" s="258"/>
      <c r="O552" s="258"/>
      <c r="P552" s="258"/>
      <c r="Q552" s="258"/>
      <c r="R552" s="258"/>
      <c r="S552" s="258"/>
      <c r="T552" s="259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0" t="s">
        <v>272</v>
      </c>
      <c r="AU552" s="260" t="s">
        <v>79</v>
      </c>
      <c r="AV552" s="15" t="s">
        <v>137</v>
      </c>
      <c r="AW552" s="15" t="s">
        <v>274</v>
      </c>
      <c r="AX552" s="15" t="s">
        <v>74</v>
      </c>
      <c r="AY552" s="260" t="s">
        <v>116</v>
      </c>
    </row>
    <row r="553" s="2" customFormat="1" ht="24.15" customHeight="1">
      <c r="A553" s="41"/>
      <c r="B553" s="42"/>
      <c r="C553" s="204" t="s">
        <v>887</v>
      </c>
      <c r="D553" s="204" t="s">
        <v>119</v>
      </c>
      <c r="E553" s="205" t="s">
        <v>888</v>
      </c>
      <c r="F553" s="206" t="s">
        <v>889</v>
      </c>
      <c r="G553" s="207" t="s">
        <v>298</v>
      </c>
      <c r="H553" s="208">
        <v>126</v>
      </c>
      <c r="I553" s="209"/>
      <c r="J553" s="210">
        <f>ROUND(I553*H553,2)</f>
        <v>0</v>
      </c>
      <c r="K553" s="206" t="s">
        <v>19</v>
      </c>
      <c r="L553" s="47"/>
      <c r="M553" s="211" t="s">
        <v>19</v>
      </c>
      <c r="N553" s="212" t="s">
        <v>40</v>
      </c>
      <c r="O553" s="87"/>
      <c r="P553" s="213">
        <f>O553*H553</f>
        <v>0</v>
      </c>
      <c r="Q553" s="213">
        <v>0</v>
      </c>
      <c r="R553" s="213">
        <f>Q553*H553</f>
        <v>0</v>
      </c>
      <c r="S553" s="213">
        <v>0</v>
      </c>
      <c r="T553" s="214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5" t="s">
        <v>137</v>
      </c>
      <c r="AT553" s="215" t="s">
        <v>119</v>
      </c>
      <c r="AU553" s="215" t="s">
        <v>79</v>
      </c>
      <c r="AY553" s="20" t="s">
        <v>116</v>
      </c>
      <c r="BE553" s="216">
        <f>IF(N553="základní",J553,0)</f>
        <v>0</v>
      </c>
      <c r="BF553" s="216">
        <f>IF(N553="snížená",J553,0)</f>
        <v>0</v>
      </c>
      <c r="BG553" s="216">
        <f>IF(N553="zákl. přenesená",J553,0)</f>
        <v>0</v>
      </c>
      <c r="BH553" s="216">
        <f>IF(N553="sníž. přenesená",J553,0)</f>
        <v>0</v>
      </c>
      <c r="BI553" s="216">
        <f>IF(N553="nulová",J553,0)</f>
        <v>0</v>
      </c>
      <c r="BJ553" s="20" t="s">
        <v>74</v>
      </c>
      <c r="BK553" s="216">
        <f>ROUND(I553*H553,2)</f>
        <v>0</v>
      </c>
      <c r="BL553" s="20" t="s">
        <v>137</v>
      </c>
      <c r="BM553" s="215" t="s">
        <v>890</v>
      </c>
    </row>
    <row r="554" s="13" customFormat="1">
      <c r="A554" s="13"/>
      <c r="B554" s="228"/>
      <c r="C554" s="229"/>
      <c r="D554" s="230" t="s">
        <v>272</v>
      </c>
      <c r="E554" s="231" t="s">
        <v>19</v>
      </c>
      <c r="F554" s="232" t="s">
        <v>891</v>
      </c>
      <c r="G554" s="229"/>
      <c r="H554" s="231" t="s">
        <v>19</v>
      </c>
      <c r="I554" s="233"/>
      <c r="J554" s="229"/>
      <c r="K554" s="229"/>
      <c r="L554" s="234"/>
      <c r="M554" s="235"/>
      <c r="N554" s="236"/>
      <c r="O554" s="236"/>
      <c r="P554" s="236"/>
      <c r="Q554" s="236"/>
      <c r="R554" s="236"/>
      <c r="S554" s="236"/>
      <c r="T554" s="23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8" t="s">
        <v>272</v>
      </c>
      <c r="AU554" s="238" t="s">
        <v>79</v>
      </c>
      <c r="AV554" s="13" t="s">
        <v>74</v>
      </c>
      <c r="AW554" s="13" t="s">
        <v>274</v>
      </c>
      <c r="AX554" s="13" t="s">
        <v>69</v>
      </c>
      <c r="AY554" s="238" t="s">
        <v>116</v>
      </c>
    </row>
    <row r="555" s="13" customFormat="1">
      <c r="A555" s="13"/>
      <c r="B555" s="228"/>
      <c r="C555" s="229"/>
      <c r="D555" s="230" t="s">
        <v>272</v>
      </c>
      <c r="E555" s="231" t="s">
        <v>19</v>
      </c>
      <c r="F555" s="232" t="s">
        <v>301</v>
      </c>
      <c r="G555" s="229"/>
      <c r="H555" s="231" t="s">
        <v>19</v>
      </c>
      <c r="I555" s="233"/>
      <c r="J555" s="229"/>
      <c r="K555" s="229"/>
      <c r="L555" s="234"/>
      <c r="M555" s="235"/>
      <c r="N555" s="236"/>
      <c r="O555" s="236"/>
      <c r="P555" s="236"/>
      <c r="Q555" s="236"/>
      <c r="R555" s="236"/>
      <c r="S555" s="236"/>
      <c r="T555" s="237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8" t="s">
        <v>272</v>
      </c>
      <c r="AU555" s="238" t="s">
        <v>79</v>
      </c>
      <c r="AV555" s="13" t="s">
        <v>74</v>
      </c>
      <c r="AW555" s="13" t="s">
        <v>274</v>
      </c>
      <c r="AX555" s="13" t="s">
        <v>69</v>
      </c>
      <c r="AY555" s="238" t="s">
        <v>116</v>
      </c>
    </row>
    <row r="556" s="14" customFormat="1">
      <c r="A556" s="14"/>
      <c r="B556" s="239"/>
      <c r="C556" s="240"/>
      <c r="D556" s="230" t="s">
        <v>272</v>
      </c>
      <c r="E556" s="241" t="s">
        <v>19</v>
      </c>
      <c r="F556" s="242" t="s">
        <v>302</v>
      </c>
      <c r="G556" s="240"/>
      <c r="H556" s="243">
        <v>18</v>
      </c>
      <c r="I556" s="244"/>
      <c r="J556" s="240"/>
      <c r="K556" s="240"/>
      <c r="L556" s="245"/>
      <c r="M556" s="246"/>
      <c r="N556" s="247"/>
      <c r="O556" s="247"/>
      <c r="P556" s="247"/>
      <c r="Q556" s="247"/>
      <c r="R556" s="247"/>
      <c r="S556" s="247"/>
      <c r="T556" s="248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9" t="s">
        <v>272</v>
      </c>
      <c r="AU556" s="249" t="s">
        <v>79</v>
      </c>
      <c r="AV556" s="14" t="s">
        <v>79</v>
      </c>
      <c r="AW556" s="14" t="s">
        <v>274</v>
      </c>
      <c r="AX556" s="14" t="s">
        <v>69</v>
      </c>
      <c r="AY556" s="249" t="s">
        <v>116</v>
      </c>
    </row>
    <row r="557" s="14" customFormat="1">
      <c r="A557" s="14"/>
      <c r="B557" s="239"/>
      <c r="C557" s="240"/>
      <c r="D557" s="230" t="s">
        <v>272</v>
      </c>
      <c r="E557" s="241" t="s">
        <v>19</v>
      </c>
      <c r="F557" s="242" t="s">
        <v>303</v>
      </c>
      <c r="G557" s="240"/>
      <c r="H557" s="243">
        <v>21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9" t="s">
        <v>272</v>
      </c>
      <c r="AU557" s="249" t="s">
        <v>79</v>
      </c>
      <c r="AV557" s="14" t="s">
        <v>79</v>
      </c>
      <c r="AW557" s="14" t="s">
        <v>274</v>
      </c>
      <c r="AX557" s="14" t="s">
        <v>69</v>
      </c>
      <c r="AY557" s="249" t="s">
        <v>116</v>
      </c>
    </row>
    <row r="558" s="16" customFormat="1">
      <c r="A558" s="16"/>
      <c r="B558" s="261"/>
      <c r="C558" s="262"/>
      <c r="D558" s="230" t="s">
        <v>272</v>
      </c>
      <c r="E558" s="263" t="s">
        <v>19</v>
      </c>
      <c r="F558" s="264" t="s">
        <v>329</v>
      </c>
      <c r="G558" s="262"/>
      <c r="H558" s="265">
        <v>39</v>
      </c>
      <c r="I558" s="266"/>
      <c r="J558" s="262"/>
      <c r="K558" s="262"/>
      <c r="L558" s="267"/>
      <c r="M558" s="268"/>
      <c r="N558" s="269"/>
      <c r="O558" s="269"/>
      <c r="P558" s="269"/>
      <c r="Q558" s="269"/>
      <c r="R558" s="269"/>
      <c r="S558" s="269"/>
      <c r="T558" s="270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T558" s="271" t="s">
        <v>272</v>
      </c>
      <c r="AU558" s="271" t="s">
        <v>79</v>
      </c>
      <c r="AV558" s="16" t="s">
        <v>279</v>
      </c>
      <c r="AW558" s="16" t="s">
        <v>274</v>
      </c>
      <c r="AX558" s="16" t="s">
        <v>69</v>
      </c>
      <c r="AY558" s="271" t="s">
        <v>116</v>
      </c>
    </row>
    <row r="559" s="14" customFormat="1">
      <c r="A559" s="14"/>
      <c r="B559" s="239"/>
      <c r="C559" s="240"/>
      <c r="D559" s="230" t="s">
        <v>272</v>
      </c>
      <c r="E559" s="241" t="s">
        <v>19</v>
      </c>
      <c r="F559" s="242" t="s">
        <v>308</v>
      </c>
      <c r="G559" s="240"/>
      <c r="H559" s="243">
        <v>6</v>
      </c>
      <c r="I559" s="244"/>
      <c r="J559" s="240"/>
      <c r="K559" s="240"/>
      <c r="L559" s="245"/>
      <c r="M559" s="246"/>
      <c r="N559" s="247"/>
      <c r="O559" s="247"/>
      <c r="P559" s="247"/>
      <c r="Q559" s="247"/>
      <c r="R559" s="247"/>
      <c r="S559" s="247"/>
      <c r="T559" s="248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9" t="s">
        <v>272</v>
      </c>
      <c r="AU559" s="249" t="s">
        <v>79</v>
      </c>
      <c r="AV559" s="14" t="s">
        <v>79</v>
      </c>
      <c r="AW559" s="14" t="s">
        <v>274</v>
      </c>
      <c r="AX559" s="14" t="s">
        <v>69</v>
      </c>
      <c r="AY559" s="249" t="s">
        <v>116</v>
      </c>
    </row>
    <row r="560" s="16" customFormat="1">
      <c r="A560" s="16"/>
      <c r="B560" s="261"/>
      <c r="C560" s="262"/>
      <c r="D560" s="230" t="s">
        <v>272</v>
      </c>
      <c r="E560" s="263" t="s">
        <v>19</v>
      </c>
      <c r="F560" s="264" t="s">
        <v>329</v>
      </c>
      <c r="G560" s="262"/>
      <c r="H560" s="265">
        <v>6</v>
      </c>
      <c r="I560" s="266"/>
      <c r="J560" s="262"/>
      <c r="K560" s="262"/>
      <c r="L560" s="267"/>
      <c r="M560" s="268"/>
      <c r="N560" s="269"/>
      <c r="O560" s="269"/>
      <c r="P560" s="269"/>
      <c r="Q560" s="269"/>
      <c r="R560" s="269"/>
      <c r="S560" s="269"/>
      <c r="T560" s="270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  <c r="AT560" s="271" t="s">
        <v>272</v>
      </c>
      <c r="AU560" s="271" t="s">
        <v>79</v>
      </c>
      <c r="AV560" s="16" t="s">
        <v>279</v>
      </c>
      <c r="AW560" s="16" t="s">
        <v>274</v>
      </c>
      <c r="AX560" s="16" t="s">
        <v>69</v>
      </c>
      <c r="AY560" s="271" t="s">
        <v>116</v>
      </c>
    </row>
    <row r="561" s="14" customFormat="1">
      <c r="A561" s="14"/>
      <c r="B561" s="239"/>
      <c r="C561" s="240"/>
      <c r="D561" s="230" t="s">
        <v>272</v>
      </c>
      <c r="E561" s="241" t="s">
        <v>19</v>
      </c>
      <c r="F561" s="242" t="s">
        <v>313</v>
      </c>
      <c r="G561" s="240"/>
      <c r="H561" s="243">
        <v>42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9" t="s">
        <v>272</v>
      </c>
      <c r="AU561" s="249" t="s">
        <v>79</v>
      </c>
      <c r="AV561" s="14" t="s">
        <v>79</v>
      </c>
      <c r="AW561" s="14" t="s">
        <v>274</v>
      </c>
      <c r="AX561" s="14" t="s">
        <v>69</v>
      </c>
      <c r="AY561" s="249" t="s">
        <v>116</v>
      </c>
    </row>
    <row r="562" s="14" customFormat="1">
      <c r="A562" s="14"/>
      <c r="B562" s="239"/>
      <c r="C562" s="240"/>
      <c r="D562" s="230" t="s">
        <v>272</v>
      </c>
      <c r="E562" s="241" t="s">
        <v>19</v>
      </c>
      <c r="F562" s="242" t="s">
        <v>314</v>
      </c>
      <c r="G562" s="240"/>
      <c r="H562" s="243">
        <v>21</v>
      </c>
      <c r="I562" s="244"/>
      <c r="J562" s="240"/>
      <c r="K562" s="240"/>
      <c r="L562" s="245"/>
      <c r="M562" s="246"/>
      <c r="N562" s="247"/>
      <c r="O562" s="247"/>
      <c r="P562" s="247"/>
      <c r="Q562" s="247"/>
      <c r="R562" s="247"/>
      <c r="S562" s="247"/>
      <c r="T562" s="248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9" t="s">
        <v>272</v>
      </c>
      <c r="AU562" s="249" t="s">
        <v>79</v>
      </c>
      <c r="AV562" s="14" t="s">
        <v>79</v>
      </c>
      <c r="AW562" s="14" t="s">
        <v>274</v>
      </c>
      <c r="AX562" s="14" t="s">
        <v>69</v>
      </c>
      <c r="AY562" s="249" t="s">
        <v>116</v>
      </c>
    </row>
    <row r="563" s="14" customFormat="1">
      <c r="A563" s="14"/>
      <c r="B563" s="239"/>
      <c r="C563" s="240"/>
      <c r="D563" s="230" t="s">
        <v>272</v>
      </c>
      <c r="E563" s="241" t="s">
        <v>19</v>
      </c>
      <c r="F563" s="242" t="s">
        <v>315</v>
      </c>
      <c r="G563" s="240"/>
      <c r="H563" s="243">
        <v>12</v>
      </c>
      <c r="I563" s="244"/>
      <c r="J563" s="240"/>
      <c r="K563" s="240"/>
      <c r="L563" s="245"/>
      <c r="M563" s="246"/>
      <c r="N563" s="247"/>
      <c r="O563" s="247"/>
      <c r="P563" s="247"/>
      <c r="Q563" s="247"/>
      <c r="R563" s="247"/>
      <c r="S563" s="247"/>
      <c r="T563" s="248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9" t="s">
        <v>272</v>
      </c>
      <c r="AU563" s="249" t="s">
        <v>79</v>
      </c>
      <c r="AV563" s="14" t="s">
        <v>79</v>
      </c>
      <c r="AW563" s="14" t="s">
        <v>274</v>
      </c>
      <c r="AX563" s="14" t="s">
        <v>69</v>
      </c>
      <c r="AY563" s="249" t="s">
        <v>116</v>
      </c>
    </row>
    <row r="564" s="16" customFormat="1">
      <c r="A564" s="16"/>
      <c r="B564" s="261"/>
      <c r="C564" s="262"/>
      <c r="D564" s="230" t="s">
        <v>272</v>
      </c>
      <c r="E564" s="263" t="s">
        <v>19</v>
      </c>
      <c r="F564" s="264" t="s">
        <v>329</v>
      </c>
      <c r="G564" s="262"/>
      <c r="H564" s="265">
        <v>75</v>
      </c>
      <c r="I564" s="266"/>
      <c r="J564" s="262"/>
      <c r="K564" s="262"/>
      <c r="L564" s="267"/>
      <c r="M564" s="268"/>
      <c r="N564" s="269"/>
      <c r="O564" s="269"/>
      <c r="P564" s="269"/>
      <c r="Q564" s="269"/>
      <c r="R564" s="269"/>
      <c r="S564" s="269"/>
      <c r="T564" s="270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T564" s="271" t="s">
        <v>272</v>
      </c>
      <c r="AU564" s="271" t="s">
        <v>79</v>
      </c>
      <c r="AV564" s="16" t="s">
        <v>279</v>
      </c>
      <c r="AW564" s="16" t="s">
        <v>274</v>
      </c>
      <c r="AX564" s="16" t="s">
        <v>69</v>
      </c>
      <c r="AY564" s="271" t="s">
        <v>116</v>
      </c>
    </row>
    <row r="565" s="15" customFormat="1">
      <c r="A565" s="15"/>
      <c r="B565" s="250"/>
      <c r="C565" s="251"/>
      <c r="D565" s="230" t="s">
        <v>272</v>
      </c>
      <c r="E565" s="252" t="s">
        <v>19</v>
      </c>
      <c r="F565" s="253" t="s">
        <v>278</v>
      </c>
      <c r="G565" s="251"/>
      <c r="H565" s="254">
        <v>120</v>
      </c>
      <c r="I565" s="255"/>
      <c r="J565" s="251"/>
      <c r="K565" s="251"/>
      <c r="L565" s="256"/>
      <c r="M565" s="257"/>
      <c r="N565" s="258"/>
      <c r="O565" s="258"/>
      <c r="P565" s="258"/>
      <c r="Q565" s="258"/>
      <c r="R565" s="258"/>
      <c r="S565" s="258"/>
      <c r="T565" s="259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0" t="s">
        <v>272</v>
      </c>
      <c r="AU565" s="260" t="s">
        <v>79</v>
      </c>
      <c r="AV565" s="15" t="s">
        <v>137</v>
      </c>
      <c r="AW565" s="15" t="s">
        <v>274</v>
      </c>
      <c r="AX565" s="15" t="s">
        <v>69</v>
      </c>
      <c r="AY565" s="260" t="s">
        <v>116</v>
      </c>
    </row>
    <row r="566" s="14" customFormat="1">
      <c r="A566" s="14"/>
      <c r="B566" s="239"/>
      <c r="C566" s="240"/>
      <c r="D566" s="230" t="s">
        <v>272</v>
      </c>
      <c r="E566" s="241" t="s">
        <v>19</v>
      </c>
      <c r="F566" s="242" t="s">
        <v>892</v>
      </c>
      <c r="G566" s="240"/>
      <c r="H566" s="243">
        <v>126</v>
      </c>
      <c r="I566" s="244"/>
      <c r="J566" s="240"/>
      <c r="K566" s="240"/>
      <c r="L566" s="245"/>
      <c r="M566" s="246"/>
      <c r="N566" s="247"/>
      <c r="O566" s="247"/>
      <c r="P566" s="247"/>
      <c r="Q566" s="247"/>
      <c r="R566" s="247"/>
      <c r="S566" s="247"/>
      <c r="T566" s="248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9" t="s">
        <v>272</v>
      </c>
      <c r="AU566" s="249" t="s">
        <v>79</v>
      </c>
      <c r="AV566" s="14" t="s">
        <v>79</v>
      </c>
      <c r="AW566" s="14" t="s">
        <v>274</v>
      </c>
      <c r="AX566" s="14" t="s">
        <v>74</v>
      </c>
      <c r="AY566" s="249" t="s">
        <v>116</v>
      </c>
    </row>
    <row r="567" s="2" customFormat="1" ht="21.75" customHeight="1">
      <c r="A567" s="41"/>
      <c r="B567" s="42"/>
      <c r="C567" s="204" t="s">
        <v>893</v>
      </c>
      <c r="D567" s="204" t="s">
        <v>119</v>
      </c>
      <c r="E567" s="205" t="s">
        <v>894</v>
      </c>
      <c r="F567" s="206" t="s">
        <v>895</v>
      </c>
      <c r="G567" s="207" t="s">
        <v>140</v>
      </c>
      <c r="H567" s="208">
        <v>1</v>
      </c>
      <c r="I567" s="209"/>
      <c r="J567" s="210">
        <f>ROUND(I567*H567,2)</f>
        <v>0</v>
      </c>
      <c r="K567" s="206" t="s">
        <v>19</v>
      </c>
      <c r="L567" s="47"/>
      <c r="M567" s="211" t="s">
        <v>19</v>
      </c>
      <c r="N567" s="212" t="s">
        <v>40</v>
      </c>
      <c r="O567" s="87"/>
      <c r="P567" s="213">
        <f>O567*H567</f>
        <v>0</v>
      </c>
      <c r="Q567" s="213">
        <v>0</v>
      </c>
      <c r="R567" s="213">
        <f>Q567*H567</f>
        <v>0</v>
      </c>
      <c r="S567" s="213">
        <v>0.5</v>
      </c>
      <c r="T567" s="214">
        <f>S567*H567</f>
        <v>0.5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15" t="s">
        <v>137</v>
      </c>
      <c r="AT567" s="215" t="s">
        <v>119</v>
      </c>
      <c r="AU567" s="215" t="s">
        <v>79</v>
      </c>
      <c r="AY567" s="20" t="s">
        <v>116</v>
      </c>
      <c r="BE567" s="216">
        <f>IF(N567="základní",J567,0)</f>
        <v>0</v>
      </c>
      <c r="BF567" s="216">
        <f>IF(N567="snížená",J567,0)</f>
        <v>0</v>
      </c>
      <c r="BG567" s="216">
        <f>IF(N567="zákl. přenesená",J567,0)</f>
        <v>0</v>
      </c>
      <c r="BH567" s="216">
        <f>IF(N567="sníž. přenesená",J567,0)</f>
        <v>0</v>
      </c>
      <c r="BI567" s="216">
        <f>IF(N567="nulová",J567,0)</f>
        <v>0</v>
      </c>
      <c r="BJ567" s="20" t="s">
        <v>74</v>
      </c>
      <c r="BK567" s="216">
        <f>ROUND(I567*H567,2)</f>
        <v>0</v>
      </c>
      <c r="BL567" s="20" t="s">
        <v>137</v>
      </c>
      <c r="BM567" s="215" t="s">
        <v>896</v>
      </c>
    </row>
    <row r="568" s="13" customFormat="1">
      <c r="A568" s="13"/>
      <c r="B568" s="228"/>
      <c r="C568" s="229"/>
      <c r="D568" s="230" t="s">
        <v>272</v>
      </c>
      <c r="E568" s="231" t="s">
        <v>19</v>
      </c>
      <c r="F568" s="232" t="s">
        <v>897</v>
      </c>
      <c r="G568" s="229"/>
      <c r="H568" s="231" t="s">
        <v>19</v>
      </c>
      <c r="I568" s="233"/>
      <c r="J568" s="229"/>
      <c r="K568" s="229"/>
      <c r="L568" s="234"/>
      <c r="M568" s="235"/>
      <c r="N568" s="236"/>
      <c r="O568" s="236"/>
      <c r="P568" s="236"/>
      <c r="Q568" s="236"/>
      <c r="R568" s="236"/>
      <c r="S568" s="236"/>
      <c r="T568" s="23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8" t="s">
        <v>272</v>
      </c>
      <c r="AU568" s="238" t="s">
        <v>79</v>
      </c>
      <c r="AV568" s="13" t="s">
        <v>74</v>
      </c>
      <c r="AW568" s="13" t="s">
        <v>274</v>
      </c>
      <c r="AX568" s="13" t="s">
        <v>69</v>
      </c>
      <c r="AY568" s="238" t="s">
        <v>116</v>
      </c>
    </row>
    <row r="569" s="14" customFormat="1">
      <c r="A569" s="14"/>
      <c r="B569" s="239"/>
      <c r="C569" s="240"/>
      <c r="D569" s="230" t="s">
        <v>272</v>
      </c>
      <c r="E569" s="241" t="s">
        <v>19</v>
      </c>
      <c r="F569" s="242" t="s">
        <v>898</v>
      </c>
      <c r="G569" s="240"/>
      <c r="H569" s="243">
        <v>1</v>
      </c>
      <c r="I569" s="244"/>
      <c r="J569" s="240"/>
      <c r="K569" s="240"/>
      <c r="L569" s="245"/>
      <c r="M569" s="246"/>
      <c r="N569" s="247"/>
      <c r="O569" s="247"/>
      <c r="P569" s="247"/>
      <c r="Q569" s="247"/>
      <c r="R569" s="247"/>
      <c r="S569" s="247"/>
      <c r="T569" s="248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9" t="s">
        <v>272</v>
      </c>
      <c r="AU569" s="249" t="s">
        <v>79</v>
      </c>
      <c r="AV569" s="14" t="s">
        <v>79</v>
      </c>
      <c r="AW569" s="14" t="s">
        <v>274</v>
      </c>
      <c r="AX569" s="14" t="s">
        <v>74</v>
      </c>
      <c r="AY569" s="249" t="s">
        <v>116</v>
      </c>
    </row>
    <row r="570" s="2" customFormat="1" ht="16.5" customHeight="1">
      <c r="A570" s="41"/>
      <c r="B570" s="42"/>
      <c r="C570" s="204" t="s">
        <v>899</v>
      </c>
      <c r="D570" s="204" t="s">
        <v>119</v>
      </c>
      <c r="E570" s="205" t="s">
        <v>900</v>
      </c>
      <c r="F570" s="206" t="s">
        <v>901</v>
      </c>
      <c r="G570" s="207" t="s">
        <v>140</v>
      </c>
      <c r="H570" s="208">
        <v>1</v>
      </c>
      <c r="I570" s="209"/>
      <c r="J570" s="210">
        <f>ROUND(I570*H570,2)</f>
        <v>0</v>
      </c>
      <c r="K570" s="206" t="s">
        <v>19</v>
      </c>
      <c r="L570" s="47"/>
      <c r="M570" s="211" t="s">
        <v>19</v>
      </c>
      <c r="N570" s="212" t="s">
        <v>40</v>
      </c>
      <c r="O570" s="87"/>
      <c r="P570" s="213">
        <f>O570*H570</f>
        <v>0</v>
      </c>
      <c r="Q570" s="213">
        <v>0.59999999999999998</v>
      </c>
      <c r="R570" s="213">
        <f>Q570*H570</f>
        <v>0.59999999999999998</v>
      </c>
      <c r="S570" s="213">
        <v>0.5</v>
      </c>
      <c r="T570" s="214">
        <f>S570*H570</f>
        <v>0.5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5" t="s">
        <v>137</v>
      </c>
      <c r="AT570" s="215" t="s">
        <v>119</v>
      </c>
      <c r="AU570" s="215" t="s">
        <v>79</v>
      </c>
      <c r="AY570" s="20" t="s">
        <v>116</v>
      </c>
      <c r="BE570" s="216">
        <f>IF(N570="základní",J570,0)</f>
        <v>0</v>
      </c>
      <c r="BF570" s="216">
        <f>IF(N570="snížená",J570,0)</f>
        <v>0</v>
      </c>
      <c r="BG570" s="216">
        <f>IF(N570="zákl. přenesená",J570,0)</f>
        <v>0</v>
      </c>
      <c r="BH570" s="216">
        <f>IF(N570="sníž. přenesená",J570,0)</f>
        <v>0</v>
      </c>
      <c r="BI570" s="216">
        <f>IF(N570="nulová",J570,0)</f>
        <v>0</v>
      </c>
      <c r="BJ570" s="20" t="s">
        <v>74</v>
      </c>
      <c r="BK570" s="216">
        <f>ROUND(I570*H570,2)</f>
        <v>0</v>
      </c>
      <c r="BL570" s="20" t="s">
        <v>137</v>
      </c>
      <c r="BM570" s="215" t="s">
        <v>902</v>
      </c>
    </row>
    <row r="571" s="13" customFormat="1">
      <c r="A571" s="13"/>
      <c r="B571" s="228"/>
      <c r="C571" s="229"/>
      <c r="D571" s="230" t="s">
        <v>272</v>
      </c>
      <c r="E571" s="231" t="s">
        <v>19</v>
      </c>
      <c r="F571" s="232" t="s">
        <v>903</v>
      </c>
      <c r="G571" s="229"/>
      <c r="H571" s="231" t="s">
        <v>19</v>
      </c>
      <c r="I571" s="233"/>
      <c r="J571" s="229"/>
      <c r="K571" s="229"/>
      <c r="L571" s="234"/>
      <c r="M571" s="235"/>
      <c r="N571" s="236"/>
      <c r="O571" s="236"/>
      <c r="P571" s="236"/>
      <c r="Q571" s="236"/>
      <c r="R571" s="236"/>
      <c r="S571" s="236"/>
      <c r="T571" s="237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8" t="s">
        <v>272</v>
      </c>
      <c r="AU571" s="238" t="s">
        <v>79</v>
      </c>
      <c r="AV571" s="13" t="s">
        <v>74</v>
      </c>
      <c r="AW571" s="13" t="s">
        <v>274</v>
      </c>
      <c r="AX571" s="13" t="s">
        <v>69</v>
      </c>
      <c r="AY571" s="238" t="s">
        <v>116</v>
      </c>
    </row>
    <row r="572" s="14" customFormat="1">
      <c r="A572" s="14"/>
      <c r="B572" s="239"/>
      <c r="C572" s="240"/>
      <c r="D572" s="230" t="s">
        <v>272</v>
      </c>
      <c r="E572" s="241" t="s">
        <v>19</v>
      </c>
      <c r="F572" s="242" t="s">
        <v>904</v>
      </c>
      <c r="G572" s="240"/>
      <c r="H572" s="243">
        <v>1</v>
      </c>
      <c r="I572" s="244"/>
      <c r="J572" s="240"/>
      <c r="K572" s="240"/>
      <c r="L572" s="245"/>
      <c r="M572" s="246"/>
      <c r="N572" s="247"/>
      <c r="O572" s="247"/>
      <c r="P572" s="247"/>
      <c r="Q572" s="247"/>
      <c r="R572" s="247"/>
      <c r="S572" s="247"/>
      <c r="T572" s="248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9" t="s">
        <v>272</v>
      </c>
      <c r="AU572" s="249" t="s">
        <v>79</v>
      </c>
      <c r="AV572" s="14" t="s">
        <v>79</v>
      </c>
      <c r="AW572" s="14" t="s">
        <v>274</v>
      </c>
      <c r="AX572" s="14" t="s">
        <v>74</v>
      </c>
      <c r="AY572" s="249" t="s">
        <v>116</v>
      </c>
    </row>
    <row r="573" s="12" customFormat="1" ht="22.8" customHeight="1">
      <c r="A573" s="12"/>
      <c r="B573" s="188"/>
      <c r="C573" s="189"/>
      <c r="D573" s="190" t="s">
        <v>68</v>
      </c>
      <c r="E573" s="202" t="s">
        <v>905</v>
      </c>
      <c r="F573" s="202" t="s">
        <v>906</v>
      </c>
      <c r="G573" s="189"/>
      <c r="H573" s="189"/>
      <c r="I573" s="192"/>
      <c r="J573" s="203">
        <f>BK573</f>
        <v>0</v>
      </c>
      <c r="K573" s="189"/>
      <c r="L573" s="194"/>
      <c r="M573" s="195"/>
      <c r="N573" s="196"/>
      <c r="O573" s="196"/>
      <c r="P573" s="197">
        <f>SUM(P574:P584)</f>
        <v>0</v>
      </c>
      <c r="Q573" s="196"/>
      <c r="R573" s="197">
        <f>SUM(R574:R584)</f>
        <v>0</v>
      </c>
      <c r="S573" s="196"/>
      <c r="T573" s="198">
        <f>SUM(T574:T584)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199" t="s">
        <v>74</v>
      </c>
      <c r="AT573" s="200" t="s">
        <v>68</v>
      </c>
      <c r="AU573" s="200" t="s">
        <v>74</v>
      </c>
      <c r="AY573" s="199" t="s">
        <v>116</v>
      </c>
      <c r="BK573" s="201">
        <f>SUM(BK574:BK584)</f>
        <v>0</v>
      </c>
    </row>
    <row r="574" s="2" customFormat="1" ht="33" customHeight="1">
      <c r="A574" s="41"/>
      <c r="B574" s="42"/>
      <c r="C574" s="204" t="s">
        <v>907</v>
      </c>
      <c r="D574" s="204" t="s">
        <v>119</v>
      </c>
      <c r="E574" s="205" t="s">
        <v>908</v>
      </c>
      <c r="F574" s="206" t="s">
        <v>909</v>
      </c>
      <c r="G574" s="207" t="s">
        <v>428</v>
      </c>
      <c r="H574" s="208">
        <v>175.66999999999999</v>
      </c>
      <c r="I574" s="209"/>
      <c r="J574" s="210">
        <f>ROUND(I574*H574,2)</f>
        <v>0</v>
      </c>
      <c r="K574" s="206" t="s">
        <v>123</v>
      </c>
      <c r="L574" s="47"/>
      <c r="M574" s="211" t="s">
        <v>19</v>
      </c>
      <c r="N574" s="212" t="s">
        <v>40</v>
      </c>
      <c r="O574" s="87"/>
      <c r="P574" s="213">
        <f>O574*H574</f>
        <v>0</v>
      </c>
      <c r="Q574" s="213">
        <v>0</v>
      </c>
      <c r="R574" s="213">
        <f>Q574*H574</f>
        <v>0</v>
      </c>
      <c r="S574" s="213">
        <v>0</v>
      </c>
      <c r="T574" s="214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15" t="s">
        <v>137</v>
      </c>
      <c r="AT574" s="215" t="s">
        <v>119</v>
      </c>
      <c r="AU574" s="215" t="s">
        <v>79</v>
      </c>
      <c r="AY574" s="20" t="s">
        <v>116</v>
      </c>
      <c r="BE574" s="216">
        <f>IF(N574="základní",J574,0)</f>
        <v>0</v>
      </c>
      <c r="BF574" s="216">
        <f>IF(N574="snížená",J574,0)</f>
        <v>0</v>
      </c>
      <c r="BG574" s="216">
        <f>IF(N574="zákl. přenesená",J574,0)</f>
        <v>0</v>
      </c>
      <c r="BH574" s="216">
        <f>IF(N574="sníž. přenesená",J574,0)</f>
        <v>0</v>
      </c>
      <c r="BI574" s="216">
        <f>IF(N574="nulová",J574,0)</f>
        <v>0</v>
      </c>
      <c r="BJ574" s="20" t="s">
        <v>74</v>
      </c>
      <c r="BK574" s="216">
        <f>ROUND(I574*H574,2)</f>
        <v>0</v>
      </c>
      <c r="BL574" s="20" t="s">
        <v>137</v>
      </c>
      <c r="BM574" s="215" t="s">
        <v>910</v>
      </c>
    </row>
    <row r="575" s="2" customFormat="1">
      <c r="A575" s="41"/>
      <c r="B575" s="42"/>
      <c r="C575" s="43"/>
      <c r="D575" s="217" t="s">
        <v>126</v>
      </c>
      <c r="E575" s="43"/>
      <c r="F575" s="218" t="s">
        <v>911</v>
      </c>
      <c r="G575" s="43"/>
      <c r="H575" s="43"/>
      <c r="I575" s="219"/>
      <c r="J575" s="43"/>
      <c r="K575" s="43"/>
      <c r="L575" s="47"/>
      <c r="M575" s="220"/>
      <c r="N575" s="221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126</v>
      </c>
      <c r="AU575" s="20" t="s">
        <v>79</v>
      </c>
    </row>
    <row r="576" s="13" customFormat="1">
      <c r="A576" s="13"/>
      <c r="B576" s="228"/>
      <c r="C576" s="229"/>
      <c r="D576" s="230" t="s">
        <v>272</v>
      </c>
      <c r="E576" s="231" t="s">
        <v>19</v>
      </c>
      <c r="F576" s="232" t="s">
        <v>912</v>
      </c>
      <c r="G576" s="229"/>
      <c r="H576" s="231" t="s">
        <v>19</v>
      </c>
      <c r="I576" s="233"/>
      <c r="J576" s="229"/>
      <c r="K576" s="229"/>
      <c r="L576" s="234"/>
      <c r="M576" s="235"/>
      <c r="N576" s="236"/>
      <c r="O576" s="236"/>
      <c r="P576" s="236"/>
      <c r="Q576" s="236"/>
      <c r="R576" s="236"/>
      <c r="S576" s="236"/>
      <c r="T576" s="237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8" t="s">
        <v>272</v>
      </c>
      <c r="AU576" s="238" t="s">
        <v>79</v>
      </c>
      <c r="AV576" s="13" t="s">
        <v>74</v>
      </c>
      <c r="AW576" s="13" t="s">
        <v>274</v>
      </c>
      <c r="AX576" s="13" t="s">
        <v>69</v>
      </c>
      <c r="AY576" s="238" t="s">
        <v>116</v>
      </c>
    </row>
    <row r="577" s="14" customFormat="1">
      <c r="A577" s="14"/>
      <c r="B577" s="239"/>
      <c r="C577" s="240"/>
      <c r="D577" s="230" t="s">
        <v>272</v>
      </c>
      <c r="E577" s="241" t="s">
        <v>19</v>
      </c>
      <c r="F577" s="242" t="s">
        <v>913</v>
      </c>
      <c r="G577" s="240"/>
      <c r="H577" s="243">
        <v>351.33999999999997</v>
      </c>
      <c r="I577" s="244"/>
      <c r="J577" s="240"/>
      <c r="K577" s="240"/>
      <c r="L577" s="245"/>
      <c r="M577" s="246"/>
      <c r="N577" s="247"/>
      <c r="O577" s="247"/>
      <c r="P577" s="247"/>
      <c r="Q577" s="247"/>
      <c r="R577" s="247"/>
      <c r="S577" s="247"/>
      <c r="T577" s="248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9" t="s">
        <v>272</v>
      </c>
      <c r="AU577" s="249" t="s">
        <v>79</v>
      </c>
      <c r="AV577" s="14" t="s">
        <v>79</v>
      </c>
      <c r="AW577" s="14" t="s">
        <v>274</v>
      </c>
      <c r="AX577" s="14" t="s">
        <v>69</v>
      </c>
      <c r="AY577" s="249" t="s">
        <v>116</v>
      </c>
    </row>
    <row r="578" s="14" customFormat="1">
      <c r="A578" s="14"/>
      <c r="B578" s="239"/>
      <c r="C578" s="240"/>
      <c r="D578" s="230" t="s">
        <v>272</v>
      </c>
      <c r="E578" s="241" t="s">
        <v>19</v>
      </c>
      <c r="F578" s="242" t="s">
        <v>914</v>
      </c>
      <c r="G578" s="240"/>
      <c r="H578" s="243">
        <v>175.66999999999999</v>
      </c>
      <c r="I578" s="244"/>
      <c r="J578" s="240"/>
      <c r="K578" s="240"/>
      <c r="L578" s="245"/>
      <c r="M578" s="246"/>
      <c r="N578" s="247"/>
      <c r="O578" s="247"/>
      <c r="P578" s="247"/>
      <c r="Q578" s="247"/>
      <c r="R578" s="247"/>
      <c r="S578" s="247"/>
      <c r="T578" s="24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9" t="s">
        <v>272</v>
      </c>
      <c r="AU578" s="249" t="s">
        <v>79</v>
      </c>
      <c r="AV578" s="14" t="s">
        <v>79</v>
      </c>
      <c r="AW578" s="14" t="s">
        <v>274</v>
      </c>
      <c r="AX578" s="14" t="s">
        <v>74</v>
      </c>
      <c r="AY578" s="249" t="s">
        <v>116</v>
      </c>
    </row>
    <row r="579" s="2" customFormat="1" ht="44.25" customHeight="1">
      <c r="A579" s="41"/>
      <c r="B579" s="42"/>
      <c r="C579" s="204" t="s">
        <v>915</v>
      </c>
      <c r="D579" s="204" t="s">
        <v>119</v>
      </c>
      <c r="E579" s="205" t="s">
        <v>916</v>
      </c>
      <c r="F579" s="206" t="s">
        <v>917</v>
      </c>
      <c r="G579" s="207" t="s">
        <v>428</v>
      </c>
      <c r="H579" s="208">
        <v>2459.3800000000001</v>
      </c>
      <c r="I579" s="209"/>
      <c r="J579" s="210">
        <f>ROUND(I579*H579,2)</f>
        <v>0</v>
      </c>
      <c r="K579" s="206" t="s">
        <v>123</v>
      </c>
      <c r="L579" s="47"/>
      <c r="M579" s="211" t="s">
        <v>19</v>
      </c>
      <c r="N579" s="212" t="s">
        <v>40</v>
      </c>
      <c r="O579" s="87"/>
      <c r="P579" s="213">
        <f>O579*H579</f>
        <v>0</v>
      </c>
      <c r="Q579" s="213">
        <v>0</v>
      </c>
      <c r="R579" s="213">
        <f>Q579*H579</f>
        <v>0</v>
      </c>
      <c r="S579" s="213">
        <v>0</v>
      </c>
      <c r="T579" s="214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5" t="s">
        <v>137</v>
      </c>
      <c r="AT579" s="215" t="s">
        <v>119</v>
      </c>
      <c r="AU579" s="215" t="s">
        <v>79</v>
      </c>
      <c r="AY579" s="20" t="s">
        <v>116</v>
      </c>
      <c r="BE579" s="216">
        <f>IF(N579="základní",J579,0)</f>
        <v>0</v>
      </c>
      <c r="BF579" s="216">
        <f>IF(N579="snížená",J579,0)</f>
        <v>0</v>
      </c>
      <c r="BG579" s="216">
        <f>IF(N579="zákl. přenesená",J579,0)</f>
        <v>0</v>
      </c>
      <c r="BH579" s="216">
        <f>IF(N579="sníž. přenesená",J579,0)</f>
        <v>0</v>
      </c>
      <c r="BI579" s="216">
        <f>IF(N579="nulová",J579,0)</f>
        <v>0</v>
      </c>
      <c r="BJ579" s="20" t="s">
        <v>74</v>
      </c>
      <c r="BK579" s="216">
        <f>ROUND(I579*H579,2)</f>
        <v>0</v>
      </c>
      <c r="BL579" s="20" t="s">
        <v>137</v>
      </c>
      <c r="BM579" s="215" t="s">
        <v>918</v>
      </c>
    </row>
    <row r="580" s="2" customFormat="1">
      <c r="A580" s="41"/>
      <c r="B580" s="42"/>
      <c r="C580" s="43"/>
      <c r="D580" s="217" t="s">
        <v>126</v>
      </c>
      <c r="E580" s="43"/>
      <c r="F580" s="218" t="s">
        <v>919</v>
      </c>
      <c r="G580" s="43"/>
      <c r="H580" s="43"/>
      <c r="I580" s="219"/>
      <c r="J580" s="43"/>
      <c r="K580" s="43"/>
      <c r="L580" s="47"/>
      <c r="M580" s="220"/>
      <c r="N580" s="221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126</v>
      </c>
      <c r="AU580" s="20" t="s">
        <v>79</v>
      </c>
    </row>
    <row r="581" s="13" customFormat="1">
      <c r="A581" s="13"/>
      <c r="B581" s="228"/>
      <c r="C581" s="229"/>
      <c r="D581" s="230" t="s">
        <v>272</v>
      </c>
      <c r="E581" s="231" t="s">
        <v>19</v>
      </c>
      <c r="F581" s="232" t="s">
        <v>920</v>
      </c>
      <c r="G581" s="229"/>
      <c r="H581" s="231" t="s">
        <v>19</v>
      </c>
      <c r="I581" s="233"/>
      <c r="J581" s="229"/>
      <c r="K581" s="229"/>
      <c r="L581" s="234"/>
      <c r="M581" s="235"/>
      <c r="N581" s="236"/>
      <c r="O581" s="236"/>
      <c r="P581" s="236"/>
      <c r="Q581" s="236"/>
      <c r="R581" s="236"/>
      <c r="S581" s="236"/>
      <c r="T581" s="237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8" t="s">
        <v>272</v>
      </c>
      <c r="AU581" s="238" t="s">
        <v>79</v>
      </c>
      <c r="AV581" s="13" t="s">
        <v>74</v>
      </c>
      <c r="AW581" s="13" t="s">
        <v>274</v>
      </c>
      <c r="AX581" s="13" t="s">
        <v>69</v>
      </c>
      <c r="AY581" s="238" t="s">
        <v>116</v>
      </c>
    </row>
    <row r="582" s="14" customFormat="1">
      <c r="A582" s="14"/>
      <c r="B582" s="239"/>
      <c r="C582" s="240"/>
      <c r="D582" s="230" t="s">
        <v>272</v>
      </c>
      <c r="E582" s="241" t="s">
        <v>19</v>
      </c>
      <c r="F582" s="242" t="s">
        <v>921</v>
      </c>
      <c r="G582" s="240"/>
      <c r="H582" s="243">
        <v>2459.3799999999997</v>
      </c>
      <c r="I582" s="244"/>
      <c r="J582" s="240"/>
      <c r="K582" s="240"/>
      <c r="L582" s="245"/>
      <c r="M582" s="246"/>
      <c r="N582" s="247"/>
      <c r="O582" s="247"/>
      <c r="P582" s="247"/>
      <c r="Q582" s="247"/>
      <c r="R582" s="247"/>
      <c r="S582" s="247"/>
      <c r="T582" s="248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9" t="s">
        <v>272</v>
      </c>
      <c r="AU582" s="249" t="s">
        <v>79</v>
      </c>
      <c r="AV582" s="14" t="s">
        <v>79</v>
      </c>
      <c r="AW582" s="14" t="s">
        <v>274</v>
      </c>
      <c r="AX582" s="14" t="s">
        <v>74</v>
      </c>
      <c r="AY582" s="249" t="s">
        <v>116</v>
      </c>
    </row>
    <row r="583" s="2" customFormat="1" ht="44.25" customHeight="1">
      <c r="A583" s="41"/>
      <c r="B583" s="42"/>
      <c r="C583" s="204" t="s">
        <v>716</v>
      </c>
      <c r="D583" s="204" t="s">
        <v>119</v>
      </c>
      <c r="E583" s="205" t="s">
        <v>922</v>
      </c>
      <c r="F583" s="206" t="s">
        <v>923</v>
      </c>
      <c r="G583" s="207" t="s">
        <v>428</v>
      </c>
      <c r="H583" s="208">
        <v>175.66999999999999</v>
      </c>
      <c r="I583" s="209"/>
      <c r="J583" s="210">
        <f>ROUND(I583*H583,2)</f>
        <v>0</v>
      </c>
      <c r="K583" s="206" t="s">
        <v>123</v>
      </c>
      <c r="L583" s="47"/>
      <c r="M583" s="211" t="s">
        <v>19</v>
      </c>
      <c r="N583" s="212" t="s">
        <v>40</v>
      </c>
      <c r="O583" s="87"/>
      <c r="P583" s="213">
        <f>O583*H583</f>
        <v>0</v>
      </c>
      <c r="Q583" s="213">
        <v>0</v>
      </c>
      <c r="R583" s="213">
        <f>Q583*H583</f>
        <v>0</v>
      </c>
      <c r="S583" s="213">
        <v>0</v>
      </c>
      <c r="T583" s="214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5" t="s">
        <v>137</v>
      </c>
      <c r="AT583" s="215" t="s">
        <v>119</v>
      </c>
      <c r="AU583" s="215" t="s">
        <v>79</v>
      </c>
      <c r="AY583" s="20" t="s">
        <v>116</v>
      </c>
      <c r="BE583" s="216">
        <f>IF(N583="základní",J583,0)</f>
        <v>0</v>
      </c>
      <c r="BF583" s="216">
        <f>IF(N583="snížená",J583,0)</f>
        <v>0</v>
      </c>
      <c r="BG583" s="216">
        <f>IF(N583="zákl. přenesená",J583,0)</f>
        <v>0</v>
      </c>
      <c r="BH583" s="216">
        <f>IF(N583="sníž. přenesená",J583,0)</f>
        <v>0</v>
      </c>
      <c r="BI583" s="216">
        <f>IF(N583="nulová",J583,0)</f>
        <v>0</v>
      </c>
      <c r="BJ583" s="20" t="s">
        <v>74</v>
      </c>
      <c r="BK583" s="216">
        <f>ROUND(I583*H583,2)</f>
        <v>0</v>
      </c>
      <c r="BL583" s="20" t="s">
        <v>137</v>
      </c>
      <c r="BM583" s="215" t="s">
        <v>924</v>
      </c>
    </row>
    <row r="584" s="2" customFormat="1">
      <c r="A584" s="41"/>
      <c r="B584" s="42"/>
      <c r="C584" s="43"/>
      <c r="D584" s="217" t="s">
        <v>126</v>
      </c>
      <c r="E584" s="43"/>
      <c r="F584" s="218" t="s">
        <v>925</v>
      </c>
      <c r="G584" s="43"/>
      <c r="H584" s="43"/>
      <c r="I584" s="219"/>
      <c r="J584" s="43"/>
      <c r="K584" s="43"/>
      <c r="L584" s="47"/>
      <c r="M584" s="220"/>
      <c r="N584" s="221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126</v>
      </c>
      <c r="AU584" s="20" t="s">
        <v>79</v>
      </c>
    </row>
    <row r="585" s="12" customFormat="1" ht="22.8" customHeight="1">
      <c r="A585" s="12"/>
      <c r="B585" s="188"/>
      <c r="C585" s="189"/>
      <c r="D585" s="190" t="s">
        <v>68</v>
      </c>
      <c r="E585" s="202" t="s">
        <v>926</v>
      </c>
      <c r="F585" s="202" t="s">
        <v>927</v>
      </c>
      <c r="G585" s="189"/>
      <c r="H585" s="189"/>
      <c r="I585" s="192"/>
      <c r="J585" s="203">
        <f>BK585</f>
        <v>0</v>
      </c>
      <c r="K585" s="189"/>
      <c r="L585" s="194"/>
      <c r="M585" s="195"/>
      <c r="N585" s="196"/>
      <c r="O585" s="196"/>
      <c r="P585" s="197">
        <f>P586+SUM(P587:P611)</f>
        <v>0</v>
      </c>
      <c r="Q585" s="196"/>
      <c r="R585" s="197">
        <f>R586+SUM(R587:R611)</f>
        <v>0</v>
      </c>
      <c r="S585" s="196"/>
      <c r="T585" s="198">
        <f>T586+SUM(T587:T611)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199" t="s">
        <v>74</v>
      </c>
      <c r="AT585" s="200" t="s">
        <v>68</v>
      </c>
      <c r="AU585" s="200" t="s">
        <v>74</v>
      </c>
      <c r="AY585" s="199" t="s">
        <v>116</v>
      </c>
      <c r="BK585" s="201">
        <f>BK586+SUM(BK587:BK611)</f>
        <v>0</v>
      </c>
    </row>
    <row r="586" s="2" customFormat="1" ht="33" customHeight="1">
      <c r="A586" s="41"/>
      <c r="B586" s="42"/>
      <c r="C586" s="204" t="s">
        <v>928</v>
      </c>
      <c r="D586" s="204" t="s">
        <v>119</v>
      </c>
      <c r="E586" s="205" t="s">
        <v>908</v>
      </c>
      <c r="F586" s="206" t="s">
        <v>909</v>
      </c>
      <c r="G586" s="207" t="s">
        <v>428</v>
      </c>
      <c r="H586" s="208">
        <v>201.89500000000001</v>
      </c>
      <c r="I586" s="209"/>
      <c r="J586" s="210">
        <f>ROUND(I586*H586,2)</f>
        <v>0</v>
      </c>
      <c r="K586" s="206" t="s">
        <v>123</v>
      </c>
      <c r="L586" s="47"/>
      <c r="M586" s="211" t="s">
        <v>19</v>
      </c>
      <c r="N586" s="212" t="s">
        <v>40</v>
      </c>
      <c r="O586" s="87"/>
      <c r="P586" s="213">
        <f>O586*H586</f>
        <v>0</v>
      </c>
      <c r="Q586" s="213">
        <v>0</v>
      </c>
      <c r="R586" s="213">
        <f>Q586*H586</f>
        <v>0</v>
      </c>
      <c r="S586" s="213">
        <v>0</v>
      </c>
      <c r="T586" s="214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15" t="s">
        <v>137</v>
      </c>
      <c r="AT586" s="215" t="s">
        <v>119</v>
      </c>
      <c r="AU586" s="215" t="s">
        <v>79</v>
      </c>
      <c r="AY586" s="20" t="s">
        <v>116</v>
      </c>
      <c r="BE586" s="216">
        <f>IF(N586="základní",J586,0)</f>
        <v>0</v>
      </c>
      <c r="BF586" s="216">
        <f>IF(N586="snížená",J586,0)</f>
        <v>0</v>
      </c>
      <c r="BG586" s="216">
        <f>IF(N586="zákl. přenesená",J586,0)</f>
        <v>0</v>
      </c>
      <c r="BH586" s="216">
        <f>IF(N586="sníž. přenesená",J586,0)</f>
        <v>0</v>
      </c>
      <c r="BI586" s="216">
        <f>IF(N586="nulová",J586,0)</f>
        <v>0</v>
      </c>
      <c r="BJ586" s="20" t="s">
        <v>74</v>
      </c>
      <c r="BK586" s="216">
        <f>ROUND(I586*H586,2)</f>
        <v>0</v>
      </c>
      <c r="BL586" s="20" t="s">
        <v>137</v>
      </c>
      <c r="BM586" s="215" t="s">
        <v>929</v>
      </c>
    </row>
    <row r="587" s="2" customFormat="1">
      <c r="A587" s="41"/>
      <c r="B587" s="42"/>
      <c r="C587" s="43"/>
      <c r="D587" s="217" t="s">
        <v>126</v>
      </c>
      <c r="E587" s="43"/>
      <c r="F587" s="218" t="s">
        <v>911</v>
      </c>
      <c r="G587" s="43"/>
      <c r="H587" s="43"/>
      <c r="I587" s="219"/>
      <c r="J587" s="43"/>
      <c r="K587" s="43"/>
      <c r="L587" s="47"/>
      <c r="M587" s="220"/>
      <c r="N587" s="221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126</v>
      </c>
      <c r="AU587" s="20" t="s">
        <v>79</v>
      </c>
    </row>
    <row r="588" s="14" customFormat="1">
      <c r="A588" s="14"/>
      <c r="B588" s="239"/>
      <c r="C588" s="240"/>
      <c r="D588" s="230" t="s">
        <v>272</v>
      </c>
      <c r="E588" s="241" t="s">
        <v>19</v>
      </c>
      <c r="F588" s="242" t="s">
        <v>930</v>
      </c>
      <c r="G588" s="240"/>
      <c r="H588" s="243">
        <v>151.19999999999999</v>
      </c>
      <c r="I588" s="244"/>
      <c r="J588" s="240"/>
      <c r="K588" s="240"/>
      <c r="L588" s="245"/>
      <c r="M588" s="246"/>
      <c r="N588" s="247"/>
      <c r="O588" s="247"/>
      <c r="P588" s="247"/>
      <c r="Q588" s="247"/>
      <c r="R588" s="247"/>
      <c r="S588" s="247"/>
      <c r="T588" s="248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9" t="s">
        <v>272</v>
      </c>
      <c r="AU588" s="249" t="s">
        <v>79</v>
      </c>
      <c r="AV588" s="14" t="s">
        <v>79</v>
      </c>
      <c r="AW588" s="14" t="s">
        <v>274</v>
      </c>
      <c r="AX588" s="14" t="s">
        <v>69</v>
      </c>
      <c r="AY588" s="249" t="s">
        <v>116</v>
      </c>
    </row>
    <row r="589" s="14" customFormat="1">
      <c r="A589" s="14"/>
      <c r="B589" s="239"/>
      <c r="C589" s="240"/>
      <c r="D589" s="230" t="s">
        <v>272</v>
      </c>
      <c r="E589" s="241" t="s">
        <v>19</v>
      </c>
      <c r="F589" s="242" t="s">
        <v>931</v>
      </c>
      <c r="G589" s="240"/>
      <c r="H589" s="243">
        <v>47</v>
      </c>
      <c r="I589" s="244"/>
      <c r="J589" s="240"/>
      <c r="K589" s="240"/>
      <c r="L589" s="245"/>
      <c r="M589" s="246"/>
      <c r="N589" s="247"/>
      <c r="O589" s="247"/>
      <c r="P589" s="247"/>
      <c r="Q589" s="247"/>
      <c r="R589" s="247"/>
      <c r="S589" s="247"/>
      <c r="T589" s="248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9" t="s">
        <v>272</v>
      </c>
      <c r="AU589" s="249" t="s">
        <v>79</v>
      </c>
      <c r="AV589" s="14" t="s">
        <v>79</v>
      </c>
      <c r="AW589" s="14" t="s">
        <v>274</v>
      </c>
      <c r="AX589" s="14" t="s">
        <v>69</v>
      </c>
      <c r="AY589" s="249" t="s">
        <v>116</v>
      </c>
    </row>
    <row r="590" s="14" customFormat="1">
      <c r="A590" s="14"/>
      <c r="B590" s="239"/>
      <c r="C590" s="240"/>
      <c r="D590" s="230" t="s">
        <v>272</v>
      </c>
      <c r="E590" s="241" t="s">
        <v>19</v>
      </c>
      <c r="F590" s="242" t="s">
        <v>932</v>
      </c>
      <c r="G590" s="240"/>
      <c r="H590" s="243">
        <v>1.8200000000000001</v>
      </c>
      <c r="I590" s="244"/>
      <c r="J590" s="240"/>
      <c r="K590" s="240"/>
      <c r="L590" s="245"/>
      <c r="M590" s="246"/>
      <c r="N590" s="247"/>
      <c r="O590" s="247"/>
      <c r="P590" s="247"/>
      <c r="Q590" s="247"/>
      <c r="R590" s="247"/>
      <c r="S590" s="247"/>
      <c r="T590" s="248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9" t="s">
        <v>272</v>
      </c>
      <c r="AU590" s="249" t="s">
        <v>79</v>
      </c>
      <c r="AV590" s="14" t="s">
        <v>79</v>
      </c>
      <c r="AW590" s="14" t="s">
        <v>274</v>
      </c>
      <c r="AX590" s="14" t="s">
        <v>69</v>
      </c>
      <c r="AY590" s="249" t="s">
        <v>116</v>
      </c>
    </row>
    <row r="591" s="14" customFormat="1">
      <c r="A591" s="14"/>
      <c r="B591" s="239"/>
      <c r="C591" s="240"/>
      <c r="D591" s="230" t="s">
        <v>272</v>
      </c>
      <c r="E591" s="241" t="s">
        <v>19</v>
      </c>
      <c r="F591" s="242" t="s">
        <v>933</v>
      </c>
      <c r="G591" s="240"/>
      <c r="H591" s="243">
        <v>1.8200000000000001</v>
      </c>
      <c r="I591" s="244"/>
      <c r="J591" s="240"/>
      <c r="K591" s="240"/>
      <c r="L591" s="245"/>
      <c r="M591" s="246"/>
      <c r="N591" s="247"/>
      <c r="O591" s="247"/>
      <c r="P591" s="247"/>
      <c r="Q591" s="247"/>
      <c r="R591" s="247"/>
      <c r="S591" s="247"/>
      <c r="T591" s="248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9" t="s">
        <v>272</v>
      </c>
      <c r="AU591" s="249" t="s">
        <v>79</v>
      </c>
      <c r="AV591" s="14" t="s">
        <v>79</v>
      </c>
      <c r="AW591" s="14" t="s">
        <v>274</v>
      </c>
      <c r="AX591" s="14" t="s">
        <v>69</v>
      </c>
      <c r="AY591" s="249" t="s">
        <v>116</v>
      </c>
    </row>
    <row r="592" s="14" customFormat="1">
      <c r="A592" s="14"/>
      <c r="B592" s="239"/>
      <c r="C592" s="240"/>
      <c r="D592" s="230" t="s">
        <v>272</v>
      </c>
      <c r="E592" s="241" t="s">
        <v>19</v>
      </c>
      <c r="F592" s="242" t="s">
        <v>934</v>
      </c>
      <c r="G592" s="240"/>
      <c r="H592" s="243">
        <v>0.027500000000000004</v>
      </c>
      <c r="I592" s="244"/>
      <c r="J592" s="240"/>
      <c r="K592" s="240"/>
      <c r="L592" s="245"/>
      <c r="M592" s="246"/>
      <c r="N592" s="247"/>
      <c r="O592" s="247"/>
      <c r="P592" s="247"/>
      <c r="Q592" s="247"/>
      <c r="R592" s="247"/>
      <c r="S592" s="247"/>
      <c r="T592" s="248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9" t="s">
        <v>272</v>
      </c>
      <c r="AU592" s="249" t="s">
        <v>79</v>
      </c>
      <c r="AV592" s="14" t="s">
        <v>79</v>
      </c>
      <c r="AW592" s="14" t="s">
        <v>274</v>
      </c>
      <c r="AX592" s="14" t="s">
        <v>69</v>
      </c>
      <c r="AY592" s="249" t="s">
        <v>116</v>
      </c>
    </row>
    <row r="593" s="14" customFormat="1">
      <c r="A593" s="14"/>
      <c r="B593" s="239"/>
      <c r="C593" s="240"/>
      <c r="D593" s="230" t="s">
        <v>272</v>
      </c>
      <c r="E593" s="241" t="s">
        <v>19</v>
      </c>
      <c r="F593" s="242" t="s">
        <v>935</v>
      </c>
      <c r="G593" s="240"/>
      <c r="H593" s="243">
        <v>0.027500000000000004</v>
      </c>
      <c r="I593" s="244"/>
      <c r="J593" s="240"/>
      <c r="K593" s="240"/>
      <c r="L593" s="245"/>
      <c r="M593" s="246"/>
      <c r="N593" s="247"/>
      <c r="O593" s="247"/>
      <c r="P593" s="247"/>
      <c r="Q593" s="247"/>
      <c r="R593" s="247"/>
      <c r="S593" s="247"/>
      <c r="T593" s="248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9" t="s">
        <v>272</v>
      </c>
      <c r="AU593" s="249" t="s">
        <v>79</v>
      </c>
      <c r="AV593" s="14" t="s">
        <v>79</v>
      </c>
      <c r="AW593" s="14" t="s">
        <v>274</v>
      </c>
      <c r="AX593" s="14" t="s">
        <v>69</v>
      </c>
      <c r="AY593" s="249" t="s">
        <v>116</v>
      </c>
    </row>
    <row r="594" s="15" customFormat="1">
      <c r="A594" s="15"/>
      <c r="B594" s="250"/>
      <c r="C594" s="251"/>
      <c r="D594" s="230" t="s">
        <v>272</v>
      </c>
      <c r="E594" s="252" t="s">
        <v>19</v>
      </c>
      <c r="F594" s="253" t="s">
        <v>278</v>
      </c>
      <c r="G594" s="251"/>
      <c r="H594" s="254">
        <v>201.89499999999998</v>
      </c>
      <c r="I594" s="255"/>
      <c r="J594" s="251"/>
      <c r="K594" s="251"/>
      <c r="L594" s="256"/>
      <c r="M594" s="257"/>
      <c r="N594" s="258"/>
      <c r="O594" s="258"/>
      <c r="P594" s="258"/>
      <c r="Q594" s="258"/>
      <c r="R594" s="258"/>
      <c r="S594" s="258"/>
      <c r="T594" s="259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60" t="s">
        <v>272</v>
      </c>
      <c r="AU594" s="260" t="s">
        <v>79</v>
      </c>
      <c r="AV594" s="15" t="s">
        <v>137</v>
      </c>
      <c r="AW594" s="15" t="s">
        <v>274</v>
      </c>
      <c r="AX594" s="15" t="s">
        <v>74</v>
      </c>
      <c r="AY594" s="260" t="s">
        <v>116</v>
      </c>
    </row>
    <row r="595" s="2" customFormat="1" ht="44.25" customHeight="1">
      <c r="A595" s="41"/>
      <c r="B595" s="42"/>
      <c r="C595" s="204" t="s">
        <v>936</v>
      </c>
      <c r="D595" s="204" t="s">
        <v>119</v>
      </c>
      <c r="E595" s="205" t="s">
        <v>937</v>
      </c>
      <c r="F595" s="206" t="s">
        <v>917</v>
      </c>
      <c r="G595" s="207" t="s">
        <v>428</v>
      </c>
      <c r="H595" s="208">
        <v>2826.5300000000002</v>
      </c>
      <c r="I595" s="209"/>
      <c r="J595" s="210">
        <f>ROUND(I595*H595,2)</f>
        <v>0</v>
      </c>
      <c r="K595" s="206" t="s">
        <v>123</v>
      </c>
      <c r="L595" s="47"/>
      <c r="M595" s="211" t="s">
        <v>19</v>
      </c>
      <c r="N595" s="212" t="s">
        <v>40</v>
      </c>
      <c r="O595" s="87"/>
      <c r="P595" s="213">
        <f>O595*H595</f>
        <v>0</v>
      </c>
      <c r="Q595" s="213">
        <v>0</v>
      </c>
      <c r="R595" s="213">
        <f>Q595*H595</f>
        <v>0</v>
      </c>
      <c r="S595" s="213">
        <v>0</v>
      </c>
      <c r="T595" s="214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15" t="s">
        <v>137</v>
      </c>
      <c r="AT595" s="215" t="s">
        <v>119</v>
      </c>
      <c r="AU595" s="215" t="s">
        <v>79</v>
      </c>
      <c r="AY595" s="20" t="s">
        <v>116</v>
      </c>
      <c r="BE595" s="216">
        <f>IF(N595="základní",J595,0)</f>
        <v>0</v>
      </c>
      <c r="BF595" s="216">
        <f>IF(N595="snížená",J595,0)</f>
        <v>0</v>
      </c>
      <c r="BG595" s="216">
        <f>IF(N595="zákl. přenesená",J595,0)</f>
        <v>0</v>
      </c>
      <c r="BH595" s="216">
        <f>IF(N595="sníž. přenesená",J595,0)</f>
        <v>0</v>
      </c>
      <c r="BI595" s="216">
        <f>IF(N595="nulová",J595,0)</f>
        <v>0</v>
      </c>
      <c r="BJ595" s="20" t="s">
        <v>74</v>
      </c>
      <c r="BK595" s="216">
        <f>ROUND(I595*H595,2)</f>
        <v>0</v>
      </c>
      <c r="BL595" s="20" t="s">
        <v>137</v>
      </c>
      <c r="BM595" s="215" t="s">
        <v>938</v>
      </c>
    </row>
    <row r="596" s="2" customFormat="1">
      <c r="A596" s="41"/>
      <c r="B596" s="42"/>
      <c r="C596" s="43"/>
      <c r="D596" s="217" t="s">
        <v>126</v>
      </c>
      <c r="E596" s="43"/>
      <c r="F596" s="218" t="s">
        <v>939</v>
      </c>
      <c r="G596" s="43"/>
      <c r="H596" s="43"/>
      <c r="I596" s="219"/>
      <c r="J596" s="43"/>
      <c r="K596" s="43"/>
      <c r="L596" s="47"/>
      <c r="M596" s="220"/>
      <c r="N596" s="221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126</v>
      </c>
      <c r="AU596" s="20" t="s">
        <v>79</v>
      </c>
    </row>
    <row r="597" s="14" customFormat="1">
      <c r="A597" s="14"/>
      <c r="B597" s="239"/>
      <c r="C597" s="240"/>
      <c r="D597" s="230" t="s">
        <v>272</v>
      </c>
      <c r="E597" s="241" t="s">
        <v>19</v>
      </c>
      <c r="F597" s="242" t="s">
        <v>940</v>
      </c>
      <c r="G597" s="240"/>
      <c r="H597" s="243">
        <v>2826.5300000000002</v>
      </c>
      <c r="I597" s="244"/>
      <c r="J597" s="240"/>
      <c r="K597" s="240"/>
      <c r="L597" s="245"/>
      <c r="M597" s="246"/>
      <c r="N597" s="247"/>
      <c r="O597" s="247"/>
      <c r="P597" s="247"/>
      <c r="Q597" s="247"/>
      <c r="R597" s="247"/>
      <c r="S597" s="247"/>
      <c r="T597" s="248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9" t="s">
        <v>272</v>
      </c>
      <c r="AU597" s="249" t="s">
        <v>79</v>
      </c>
      <c r="AV597" s="14" t="s">
        <v>79</v>
      </c>
      <c r="AW597" s="14" t="s">
        <v>274</v>
      </c>
      <c r="AX597" s="14" t="s">
        <v>74</v>
      </c>
      <c r="AY597" s="249" t="s">
        <v>116</v>
      </c>
    </row>
    <row r="598" s="2" customFormat="1" ht="44.25" customHeight="1">
      <c r="A598" s="41"/>
      <c r="B598" s="42"/>
      <c r="C598" s="204" t="s">
        <v>941</v>
      </c>
      <c r="D598" s="204" t="s">
        <v>119</v>
      </c>
      <c r="E598" s="205" t="s">
        <v>942</v>
      </c>
      <c r="F598" s="206" t="s">
        <v>427</v>
      </c>
      <c r="G598" s="207" t="s">
        <v>428</v>
      </c>
      <c r="H598" s="208">
        <v>50.695</v>
      </c>
      <c r="I598" s="209"/>
      <c r="J598" s="210">
        <f>ROUND(I598*H598,2)</f>
        <v>0</v>
      </c>
      <c r="K598" s="206" t="s">
        <v>123</v>
      </c>
      <c r="L598" s="47"/>
      <c r="M598" s="211" t="s">
        <v>19</v>
      </c>
      <c r="N598" s="212" t="s">
        <v>40</v>
      </c>
      <c r="O598" s="87"/>
      <c r="P598" s="213">
        <f>O598*H598</f>
        <v>0</v>
      </c>
      <c r="Q598" s="213">
        <v>0</v>
      </c>
      <c r="R598" s="213">
        <f>Q598*H598</f>
        <v>0</v>
      </c>
      <c r="S598" s="213">
        <v>0</v>
      </c>
      <c r="T598" s="214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15" t="s">
        <v>137</v>
      </c>
      <c r="AT598" s="215" t="s">
        <v>119</v>
      </c>
      <c r="AU598" s="215" t="s">
        <v>79</v>
      </c>
      <c r="AY598" s="20" t="s">
        <v>116</v>
      </c>
      <c r="BE598" s="216">
        <f>IF(N598="základní",J598,0)</f>
        <v>0</v>
      </c>
      <c r="BF598" s="216">
        <f>IF(N598="snížená",J598,0)</f>
        <v>0</v>
      </c>
      <c r="BG598" s="216">
        <f>IF(N598="zákl. přenesená",J598,0)</f>
        <v>0</v>
      </c>
      <c r="BH598" s="216">
        <f>IF(N598="sníž. přenesená",J598,0)</f>
        <v>0</v>
      </c>
      <c r="BI598" s="216">
        <f>IF(N598="nulová",J598,0)</f>
        <v>0</v>
      </c>
      <c r="BJ598" s="20" t="s">
        <v>74</v>
      </c>
      <c r="BK598" s="216">
        <f>ROUND(I598*H598,2)</f>
        <v>0</v>
      </c>
      <c r="BL598" s="20" t="s">
        <v>137</v>
      </c>
      <c r="BM598" s="215" t="s">
        <v>943</v>
      </c>
    </row>
    <row r="599" s="2" customFormat="1">
      <c r="A599" s="41"/>
      <c r="B599" s="42"/>
      <c r="C599" s="43"/>
      <c r="D599" s="217" t="s">
        <v>126</v>
      </c>
      <c r="E599" s="43"/>
      <c r="F599" s="218" t="s">
        <v>944</v>
      </c>
      <c r="G599" s="43"/>
      <c r="H599" s="43"/>
      <c r="I599" s="219"/>
      <c r="J599" s="43"/>
      <c r="K599" s="43"/>
      <c r="L599" s="47"/>
      <c r="M599" s="220"/>
      <c r="N599" s="221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126</v>
      </c>
      <c r="AU599" s="20" t="s">
        <v>79</v>
      </c>
    </row>
    <row r="600" s="14" customFormat="1">
      <c r="A600" s="14"/>
      <c r="B600" s="239"/>
      <c r="C600" s="240"/>
      <c r="D600" s="230" t="s">
        <v>272</v>
      </c>
      <c r="E600" s="241" t="s">
        <v>19</v>
      </c>
      <c r="F600" s="242" t="s">
        <v>945</v>
      </c>
      <c r="G600" s="240"/>
      <c r="H600" s="243">
        <v>0</v>
      </c>
      <c r="I600" s="244"/>
      <c r="J600" s="240"/>
      <c r="K600" s="240"/>
      <c r="L600" s="245"/>
      <c r="M600" s="246"/>
      <c r="N600" s="247"/>
      <c r="O600" s="247"/>
      <c r="P600" s="247"/>
      <c r="Q600" s="247"/>
      <c r="R600" s="247"/>
      <c r="S600" s="247"/>
      <c r="T600" s="248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9" t="s">
        <v>272</v>
      </c>
      <c r="AU600" s="249" t="s">
        <v>79</v>
      </c>
      <c r="AV600" s="14" t="s">
        <v>79</v>
      </c>
      <c r="AW600" s="14" t="s">
        <v>274</v>
      </c>
      <c r="AX600" s="14" t="s">
        <v>69</v>
      </c>
      <c r="AY600" s="249" t="s">
        <v>116</v>
      </c>
    </row>
    <row r="601" s="14" customFormat="1">
      <c r="A601" s="14"/>
      <c r="B601" s="239"/>
      <c r="C601" s="240"/>
      <c r="D601" s="230" t="s">
        <v>272</v>
      </c>
      <c r="E601" s="241" t="s">
        <v>19</v>
      </c>
      <c r="F601" s="242" t="s">
        <v>931</v>
      </c>
      <c r="G601" s="240"/>
      <c r="H601" s="243">
        <v>47</v>
      </c>
      <c r="I601" s="244"/>
      <c r="J601" s="240"/>
      <c r="K601" s="240"/>
      <c r="L601" s="245"/>
      <c r="M601" s="246"/>
      <c r="N601" s="247"/>
      <c r="O601" s="247"/>
      <c r="P601" s="247"/>
      <c r="Q601" s="247"/>
      <c r="R601" s="247"/>
      <c r="S601" s="247"/>
      <c r="T601" s="248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9" t="s">
        <v>272</v>
      </c>
      <c r="AU601" s="249" t="s">
        <v>79</v>
      </c>
      <c r="AV601" s="14" t="s">
        <v>79</v>
      </c>
      <c r="AW601" s="14" t="s">
        <v>274</v>
      </c>
      <c r="AX601" s="14" t="s">
        <v>69</v>
      </c>
      <c r="AY601" s="249" t="s">
        <v>116</v>
      </c>
    </row>
    <row r="602" s="14" customFormat="1">
      <c r="A602" s="14"/>
      <c r="B602" s="239"/>
      <c r="C602" s="240"/>
      <c r="D602" s="230" t="s">
        <v>272</v>
      </c>
      <c r="E602" s="241" t="s">
        <v>19</v>
      </c>
      <c r="F602" s="242" t="s">
        <v>932</v>
      </c>
      <c r="G602" s="240"/>
      <c r="H602" s="243">
        <v>1.8200000000000001</v>
      </c>
      <c r="I602" s="244"/>
      <c r="J602" s="240"/>
      <c r="K602" s="240"/>
      <c r="L602" s="245"/>
      <c r="M602" s="246"/>
      <c r="N602" s="247"/>
      <c r="O602" s="247"/>
      <c r="P602" s="247"/>
      <c r="Q602" s="247"/>
      <c r="R602" s="247"/>
      <c r="S602" s="247"/>
      <c r="T602" s="24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9" t="s">
        <v>272</v>
      </c>
      <c r="AU602" s="249" t="s">
        <v>79</v>
      </c>
      <c r="AV602" s="14" t="s">
        <v>79</v>
      </c>
      <c r="AW602" s="14" t="s">
        <v>274</v>
      </c>
      <c r="AX602" s="14" t="s">
        <v>69</v>
      </c>
      <c r="AY602" s="249" t="s">
        <v>116</v>
      </c>
    </row>
    <row r="603" s="14" customFormat="1">
      <c r="A603" s="14"/>
      <c r="B603" s="239"/>
      <c r="C603" s="240"/>
      <c r="D603" s="230" t="s">
        <v>272</v>
      </c>
      <c r="E603" s="241" t="s">
        <v>19</v>
      </c>
      <c r="F603" s="242" t="s">
        <v>933</v>
      </c>
      <c r="G603" s="240"/>
      <c r="H603" s="243">
        <v>1.8200000000000001</v>
      </c>
      <c r="I603" s="244"/>
      <c r="J603" s="240"/>
      <c r="K603" s="240"/>
      <c r="L603" s="245"/>
      <c r="M603" s="246"/>
      <c r="N603" s="247"/>
      <c r="O603" s="247"/>
      <c r="P603" s="247"/>
      <c r="Q603" s="247"/>
      <c r="R603" s="247"/>
      <c r="S603" s="247"/>
      <c r="T603" s="248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9" t="s">
        <v>272</v>
      </c>
      <c r="AU603" s="249" t="s">
        <v>79</v>
      </c>
      <c r="AV603" s="14" t="s">
        <v>79</v>
      </c>
      <c r="AW603" s="14" t="s">
        <v>274</v>
      </c>
      <c r="AX603" s="14" t="s">
        <v>69</v>
      </c>
      <c r="AY603" s="249" t="s">
        <v>116</v>
      </c>
    </row>
    <row r="604" s="14" customFormat="1">
      <c r="A604" s="14"/>
      <c r="B604" s="239"/>
      <c r="C604" s="240"/>
      <c r="D604" s="230" t="s">
        <v>272</v>
      </c>
      <c r="E604" s="241" t="s">
        <v>19</v>
      </c>
      <c r="F604" s="242" t="s">
        <v>934</v>
      </c>
      <c r="G604" s="240"/>
      <c r="H604" s="243">
        <v>0.027500000000000004</v>
      </c>
      <c r="I604" s="244"/>
      <c r="J604" s="240"/>
      <c r="K604" s="240"/>
      <c r="L604" s="245"/>
      <c r="M604" s="246"/>
      <c r="N604" s="247"/>
      <c r="O604" s="247"/>
      <c r="P604" s="247"/>
      <c r="Q604" s="247"/>
      <c r="R604" s="247"/>
      <c r="S604" s="247"/>
      <c r="T604" s="248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9" t="s">
        <v>272</v>
      </c>
      <c r="AU604" s="249" t="s">
        <v>79</v>
      </c>
      <c r="AV604" s="14" t="s">
        <v>79</v>
      </c>
      <c r="AW604" s="14" t="s">
        <v>274</v>
      </c>
      <c r="AX604" s="14" t="s">
        <v>69</v>
      </c>
      <c r="AY604" s="249" t="s">
        <v>116</v>
      </c>
    </row>
    <row r="605" s="14" customFormat="1">
      <c r="A605" s="14"/>
      <c r="B605" s="239"/>
      <c r="C605" s="240"/>
      <c r="D605" s="230" t="s">
        <v>272</v>
      </c>
      <c r="E605" s="241" t="s">
        <v>19</v>
      </c>
      <c r="F605" s="242" t="s">
        <v>935</v>
      </c>
      <c r="G605" s="240"/>
      <c r="H605" s="243">
        <v>0.027500000000000004</v>
      </c>
      <c r="I605" s="244"/>
      <c r="J605" s="240"/>
      <c r="K605" s="240"/>
      <c r="L605" s="245"/>
      <c r="M605" s="246"/>
      <c r="N605" s="247"/>
      <c r="O605" s="247"/>
      <c r="P605" s="247"/>
      <c r="Q605" s="247"/>
      <c r="R605" s="247"/>
      <c r="S605" s="247"/>
      <c r="T605" s="248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9" t="s">
        <v>272</v>
      </c>
      <c r="AU605" s="249" t="s">
        <v>79</v>
      </c>
      <c r="AV605" s="14" t="s">
        <v>79</v>
      </c>
      <c r="AW605" s="14" t="s">
        <v>274</v>
      </c>
      <c r="AX605" s="14" t="s">
        <v>69</v>
      </c>
      <c r="AY605" s="249" t="s">
        <v>116</v>
      </c>
    </row>
    <row r="606" s="15" customFormat="1">
      <c r="A606" s="15"/>
      <c r="B606" s="250"/>
      <c r="C606" s="251"/>
      <c r="D606" s="230" t="s">
        <v>272</v>
      </c>
      <c r="E606" s="252" t="s">
        <v>19</v>
      </c>
      <c r="F606" s="253" t="s">
        <v>278</v>
      </c>
      <c r="G606" s="251"/>
      <c r="H606" s="254">
        <v>50.695000000000007</v>
      </c>
      <c r="I606" s="255"/>
      <c r="J606" s="251"/>
      <c r="K606" s="251"/>
      <c r="L606" s="256"/>
      <c r="M606" s="257"/>
      <c r="N606" s="258"/>
      <c r="O606" s="258"/>
      <c r="P606" s="258"/>
      <c r="Q606" s="258"/>
      <c r="R606" s="258"/>
      <c r="S606" s="258"/>
      <c r="T606" s="259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0" t="s">
        <v>272</v>
      </c>
      <c r="AU606" s="260" t="s">
        <v>79</v>
      </c>
      <c r="AV606" s="15" t="s">
        <v>137</v>
      </c>
      <c r="AW606" s="15" t="s">
        <v>274</v>
      </c>
      <c r="AX606" s="15" t="s">
        <v>74</v>
      </c>
      <c r="AY606" s="260" t="s">
        <v>116</v>
      </c>
    </row>
    <row r="607" s="2" customFormat="1" ht="44.25" customHeight="1">
      <c r="A607" s="41"/>
      <c r="B607" s="42"/>
      <c r="C607" s="204" t="s">
        <v>946</v>
      </c>
      <c r="D607" s="204" t="s">
        <v>119</v>
      </c>
      <c r="E607" s="205" t="s">
        <v>947</v>
      </c>
      <c r="F607" s="206" t="s">
        <v>948</v>
      </c>
      <c r="G607" s="207" t="s">
        <v>428</v>
      </c>
      <c r="H607" s="208">
        <v>151.19999999999999</v>
      </c>
      <c r="I607" s="209"/>
      <c r="J607" s="210">
        <f>ROUND(I607*H607,2)</f>
        <v>0</v>
      </c>
      <c r="K607" s="206" t="s">
        <v>123</v>
      </c>
      <c r="L607" s="47"/>
      <c r="M607" s="211" t="s">
        <v>19</v>
      </c>
      <c r="N607" s="212" t="s">
        <v>40</v>
      </c>
      <c r="O607" s="87"/>
      <c r="P607" s="213">
        <f>O607*H607</f>
        <v>0</v>
      </c>
      <c r="Q607" s="213">
        <v>0</v>
      </c>
      <c r="R607" s="213">
        <f>Q607*H607</f>
        <v>0</v>
      </c>
      <c r="S607" s="213">
        <v>0</v>
      </c>
      <c r="T607" s="214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15" t="s">
        <v>137</v>
      </c>
      <c r="AT607" s="215" t="s">
        <v>119</v>
      </c>
      <c r="AU607" s="215" t="s">
        <v>79</v>
      </c>
      <c r="AY607" s="20" t="s">
        <v>116</v>
      </c>
      <c r="BE607" s="216">
        <f>IF(N607="základní",J607,0)</f>
        <v>0</v>
      </c>
      <c r="BF607" s="216">
        <f>IF(N607="snížená",J607,0)</f>
        <v>0</v>
      </c>
      <c r="BG607" s="216">
        <f>IF(N607="zákl. přenesená",J607,0)</f>
        <v>0</v>
      </c>
      <c r="BH607" s="216">
        <f>IF(N607="sníž. přenesená",J607,0)</f>
        <v>0</v>
      </c>
      <c r="BI607" s="216">
        <f>IF(N607="nulová",J607,0)</f>
        <v>0</v>
      </c>
      <c r="BJ607" s="20" t="s">
        <v>74</v>
      </c>
      <c r="BK607" s="216">
        <f>ROUND(I607*H607,2)</f>
        <v>0</v>
      </c>
      <c r="BL607" s="20" t="s">
        <v>137</v>
      </c>
      <c r="BM607" s="215" t="s">
        <v>949</v>
      </c>
    </row>
    <row r="608" s="2" customFormat="1">
      <c r="A608" s="41"/>
      <c r="B608" s="42"/>
      <c r="C608" s="43"/>
      <c r="D608" s="217" t="s">
        <v>126</v>
      </c>
      <c r="E608" s="43"/>
      <c r="F608" s="218" t="s">
        <v>950</v>
      </c>
      <c r="G608" s="43"/>
      <c r="H608" s="43"/>
      <c r="I608" s="219"/>
      <c r="J608" s="43"/>
      <c r="K608" s="43"/>
      <c r="L608" s="47"/>
      <c r="M608" s="220"/>
      <c r="N608" s="221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126</v>
      </c>
      <c r="AU608" s="20" t="s">
        <v>79</v>
      </c>
    </row>
    <row r="609" s="14" customFormat="1">
      <c r="A609" s="14"/>
      <c r="B609" s="239"/>
      <c r="C609" s="240"/>
      <c r="D609" s="230" t="s">
        <v>272</v>
      </c>
      <c r="E609" s="241" t="s">
        <v>19</v>
      </c>
      <c r="F609" s="242" t="s">
        <v>951</v>
      </c>
      <c r="G609" s="240"/>
      <c r="H609" s="243">
        <v>151.19999999999999</v>
      </c>
      <c r="I609" s="244"/>
      <c r="J609" s="240"/>
      <c r="K609" s="240"/>
      <c r="L609" s="245"/>
      <c r="M609" s="246"/>
      <c r="N609" s="247"/>
      <c r="O609" s="247"/>
      <c r="P609" s="247"/>
      <c r="Q609" s="247"/>
      <c r="R609" s="247"/>
      <c r="S609" s="247"/>
      <c r="T609" s="248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9" t="s">
        <v>272</v>
      </c>
      <c r="AU609" s="249" t="s">
        <v>79</v>
      </c>
      <c r="AV609" s="14" t="s">
        <v>79</v>
      </c>
      <c r="AW609" s="14" t="s">
        <v>274</v>
      </c>
      <c r="AX609" s="14" t="s">
        <v>69</v>
      </c>
      <c r="AY609" s="249" t="s">
        <v>116</v>
      </c>
    </row>
    <row r="610" s="15" customFormat="1">
      <c r="A610" s="15"/>
      <c r="B610" s="250"/>
      <c r="C610" s="251"/>
      <c r="D610" s="230" t="s">
        <v>272</v>
      </c>
      <c r="E610" s="252" t="s">
        <v>19</v>
      </c>
      <c r="F610" s="253" t="s">
        <v>278</v>
      </c>
      <c r="G610" s="251"/>
      <c r="H610" s="254">
        <v>151.19999999999999</v>
      </c>
      <c r="I610" s="255"/>
      <c r="J610" s="251"/>
      <c r="K610" s="251"/>
      <c r="L610" s="256"/>
      <c r="M610" s="257"/>
      <c r="N610" s="258"/>
      <c r="O610" s="258"/>
      <c r="P610" s="258"/>
      <c r="Q610" s="258"/>
      <c r="R610" s="258"/>
      <c r="S610" s="258"/>
      <c r="T610" s="259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0" t="s">
        <v>272</v>
      </c>
      <c r="AU610" s="260" t="s">
        <v>79</v>
      </c>
      <c r="AV610" s="15" t="s">
        <v>137</v>
      </c>
      <c r="AW610" s="15" t="s">
        <v>274</v>
      </c>
      <c r="AX610" s="15" t="s">
        <v>74</v>
      </c>
      <c r="AY610" s="260" t="s">
        <v>116</v>
      </c>
    </row>
    <row r="611" s="12" customFormat="1" ht="20.88" customHeight="1">
      <c r="A611" s="12"/>
      <c r="B611" s="188"/>
      <c r="C611" s="189"/>
      <c r="D611" s="190" t="s">
        <v>68</v>
      </c>
      <c r="E611" s="202" t="s">
        <v>952</v>
      </c>
      <c r="F611" s="202" t="s">
        <v>953</v>
      </c>
      <c r="G611" s="189"/>
      <c r="H611" s="189"/>
      <c r="I611" s="192"/>
      <c r="J611" s="203">
        <f>BK611</f>
        <v>0</v>
      </c>
      <c r="K611" s="189"/>
      <c r="L611" s="194"/>
      <c r="M611" s="195"/>
      <c r="N611" s="196"/>
      <c r="O611" s="196"/>
      <c r="P611" s="197">
        <f>SUM(P612:P613)</f>
        <v>0</v>
      </c>
      <c r="Q611" s="196"/>
      <c r="R611" s="197">
        <f>SUM(R612:R613)</f>
        <v>0</v>
      </c>
      <c r="S611" s="196"/>
      <c r="T611" s="198">
        <f>SUM(T612:T613)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199" t="s">
        <v>74</v>
      </c>
      <c r="AT611" s="200" t="s">
        <v>68</v>
      </c>
      <c r="AU611" s="200" t="s">
        <v>79</v>
      </c>
      <c r="AY611" s="199" t="s">
        <v>116</v>
      </c>
      <c r="BK611" s="201">
        <f>SUM(BK612:BK613)</f>
        <v>0</v>
      </c>
    </row>
    <row r="612" s="2" customFormat="1" ht="49.05" customHeight="1">
      <c r="A612" s="41"/>
      <c r="B612" s="42"/>
      <c r="C612" s="204" t="s">
        <v>954</v>
      </c>
      <c r="D612" s="204" t="s">
        <v>119</v>
      </c>
      <c r="E612" s="205" t="s">
        <v>955</v>
      </c>
      <c r="F612" s="206" t="s">
        <v>956</v>
      </c>
      <c r="G612" s="207" t="s">
        <v>428</v>
      </c>
      <c r="H612" s="208">
        <v>1062.6420000000001</v>
      </c>
      <c r="I612" s="209"/>
      <c r="J612" s="210">
        <f>ROUND(I612*H612,2)</f>
        <v>0</v>
      </c>
      <c r="K612" s="206" t="s">
        <v>123</v>
      </c>
      <c r="L612" s="47"/>
      <c r="M612" s="211" t="s">
        <v>19</v>
      </c>
      <c r="N612" s="212" t="s">
        <v>40</v>
      </c>
      <c r="O612" s="87"/>
      <c r="P612" s="213">
        <f>O612*H612</f>
        <v>0</v>
      </c>
      <c r="Q612" s="213">
        <v>0</v>
      </c>
      <c r="R612" s="213">
        <f>Q612*H612</f>
        <v>0</v>
      </c>
      <c r="S612" s="213">
        <v>0</v>
      </c>
      <c r="T612" s="214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5" t="s">
        <v>137</v>
      </c>
      <c r="AT612" s="215" t="s">
        <v>119</v>
      </c>
      <c r="AU612" s="215" t="s">
        <v>279</v>
      </c>
      <c r="AY612" s="20" t="s">
        <v>116</v>
      </c>
      <c r="BE612" s="216">
        <f>IF(N612="základní",J612,0)</f>
        <v>0</v>
      </c>
      <c r="BF612" s="216">
        <f>IF(N612="snížená",J612,0)</f>
        <v>0</v>
      </c>
      <c r="BG612" s="216">
        <f>IF(N612="zákl. přenesená",J612,0)</f>
        <v>0</v>
      </c>
      <c r="BH612" s="216">
        <f>IF(N612="sníž. přenesená",J612,0)</f>
        <v>0</v>
      </c>
      <c r="BI612" s="216">
        <f>IF(N612="nulová",J612,0)</f>
        <v>0</v>
      </c>
      <c r="BJ612" s="20" t="s">
        <v>74</v>
      </c>
      <c r="BK612" s="216">
        <f>ROUND(I612*H612,2)</f>
        <v>0</v>
      </c>
      <c r="BL612" s="20" t="s">
        <v>137</v>
      </c>
      <c r="BM612" s="215" t="s">
        <v>957</v>
      </c>
    </row>
    <row r="613" s="2" customFormat="1">
      <c r="A613" s="41"/>
      <c r="B613" s="42"/>
      <c r="C613" s="43"/>
      <c r="D613" s="217" t="s">
        <v>126</v>
      </c>
      <c r="E613" s="43"/>
      <c r="F613" s="218" t="s">
        <v>958</v>
      </c>
      <c r="G613" s="43"/>
      <c r="H613" s="43"/>
      <c r="I613" s="219"/>
      <c r="J613" s="43"/>
      <c r="K613" s="43"/>
      <c r="L613" s="47"/>
      <c r="M613" s="220"/>
      <c r="N613" s="221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126</v>
      </c>
      <c r="AU613" s="20" t="s">
        <v>279</v>
      </c>
    </row>
    <row r="614" s="12" customFormat="1" ht="25.92" customHeight="1">
      <c r="A614" s="12"/>
      <c r="B614" s="188"/>
      <c r="C614" s="189"/>
      <c r="D614" s="190" t="s">
        <v>68</v>
      </c>
      <c r="E614" s="191" t="s">
        <v>959</v>
      </c>
      <c r="F614" s="191" t="s">
        <v>960</v>
      </c>
      <c r="G614" s="189"/>
      <c r="H614" s="189"/>
      <c r="I614" s="192"/>
      <c r="J614" s="193">
        <f>BK614</f>
        <v>0</v>
      </c>
      <c r="K614" s="189"/>
      <c r="L614" s="194"/>
      <c r="M614" s="195"/>
      <c r="N614" s="196"/>
      <c r="O614" s="196"/>
      <c r="P614" s="197">
        <f>P615</f>
        <v>0</v>
      </c>
      <c r="Q614" s="196"/>
      <c r="R614" s="197">
        <f>R615</f>
        <v>0.061600000000000009</v>
      </c>
      <c r="S614" s="196"/>
      <c r="T614" s="198">
        <f>T615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199" t="s">
        <v>79</v>
      </c>
      <c r="AT614" s="200" t="s">
        <v>68</v>
      </c>
      <c r="AU614" s="200" t="s">
        <v>69</v>
      </c>
      <c r="AY614" s="199" t="s">
        <v>116</v>
      </c>
      <c r="BK614" s="201">
        <f>BK615</f>
        <v>0</v>
      </c>
    </row>
    <row r="615" s="12" customFormat="1" ht="22.8" customHeight="1">
      <c r="A615" s="12"/>
      <c r="B615" s="188"/>
      <c r="C615" s="189"/>
      <c r="D615" s="190" t="s">
        <v>68</v>
      </c>
      <c r="E615" s="202" t="s">
        <v>961</v>
      </c>
      <c r="F615" s="202" t="s">
        <v>962</v>
      </c>
      <c r="G615" s="189"/>
      <c r="H615" s="189"/>
      <c r="I615" s="192"/>
      <c r="J615" s="203">
        <f>BK615</f>
        <v>0</v>
      </c>
      <c r="K615" s="189"/>
      <c r="L615" s="194"/>
      <c r="M615" s="195"/>
      <c r="N615" s="196"/>
      <c r="O615" s="196"/>
      <c r="P615" s="197">
        <f>SUM(P616:P623)</f>
        <v>0</v>
      </c>
      <c r="Q615" s="196"/>
      <c r="R615" s="197">
        <f>SUM(R616:R623)</f>
        <v>0.061600000000000009</v>
      </c>
      <c r="S615" s="196"/>
      <c r="T615" s="198">
        <f>SUM(T616:T623)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199" t="s">
        <v>79</v>
      </c>
      <c r="AT615" s="200" t="s">
        <v>68</v>
      </c>
      <c r="AU615" s="200" t="s">
        <v>74</v>
      </c>
      <c r="AY615" s="199" t="s">
        <v>116</v>
      </c>
      <c r="BK615" s="201">
        <f>SUM(BK616:BK623)</f>
        <v>0</v>
      </c>
    </row>
    <row r="616" s="2" customFormat="1" ht="33" customHeight="1">
      <c r="A616" s="41"/>
      <c r="B616" s="42"/>
      <c r="C616" s="204" t="s">
        <v>963</v>
      </c>
      <c r="D616" s="204" t="s">
        <v>119</v>
      </c>
      <c r="E616" s="205" t="s">
        <v>964</v>
      </c>
      <c r="F616" s="206" t="s">
        <v>965</v>
      </c>
      <c r="G616" s="207" t="s">
        <v>270</v>
      </c>
      <c r="H616" s="208">
        <v>9</v>
      </c>
      <c r="I616" s="209"/>
      <c r="J616" s="210">
        <f>ROUND(I616*H616,2)</f>
        <v>0</v>
      </c>
      <c r="K616" s="206" t="s">
        <v>123</v>
      </c>
      <c r="L616" s="47"/>
      <c r="M616" s="211" t="s">
        <v>19</v>
      </c>
      <c r="N616" s="212" t="s">
        <v>40</v>
      </c>
      <c r="O616" s="87"/>
      <c r="P616" s="213">
        <f>O616*H616</f>
        <v>0</v>
      </c>
      <c r="Q616" s="213">
        <v>0</v>
      </c>
      <c r="R616" s="213">
        <f>Q616*H616</f>
        <v>0</v>
      </c>
      <c r="S616" s="213">
        <v>0</v>
      </c>
      <c r="T616" s="214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5" t="s">
        <v>421</v>
      </c>
      <c r="AT616" s="215" t="s">
        <v>119</v>
      </c>
      <c r="AU616" s="215" t="s">
        <v>79</v>
      </c>
      <c r="AY616" s="20" t="s">
        <v>116</v>
      </c>
      <c r="BE616" s="216">
        <f>IF(N616="základní",J616,0)</f>
        <v>0</v>
      </c>
      <c r="BF616" s="216">
        <f>IF(N616="snížená",J616,0)</f>
        <v>0</v>
      </c>
      <c r="BG616" s="216">
        <f>IF(N616="zákl. přenesená",J616,0)</f>
        <v>0</v>
      </c>
      <c r="BH616" s="216">
        <f>IF(N616="sníž. přenesená",J616,0)</f>
        <v>0</v>
      </c>
      <c r="BI616" s="216">
        <f>IF(N616="nulová",J616,0)</f>
        <v>0</v>
      </c>
      <c r="BJ616" s="20" t="s">
        <v>74</v>
      </c>
      <c r="BK616" s="216">
        <f>ROUND(I616*H616,2)</f>
        <v>0</v>
      </c>
      <c r="BL616" s="20" t="s">
        <v>421</v>
      </c>
      <c r="BM616" s="215" t="s">
        <v>966</v>
      </c>
    </row>
    <row r="617" s="2" customFormat="1">
      <c r="A617" s="41"/>
      <c r="B617" s="42"/>
      <c r="C617" s="43"/>
      <c r="D617" s="217" t="s">
        <v>126</v>
      </c>
      <c r="E617" s="43"/>
      <c r="F617" s="218" t="s">
        <v>967</v>
      </c>
      <c r="G617" s="43"/>
      <c r="H617" s="43"/>
      <c r="I617" s="219"/>
      <c r="J617" s="43"/>
      <c r="K617" s="43"/>
      <c r="L617" s="47"/>
      <c r="M617" s="220"/>
      <c r="N617" s="221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126</v>
      </c>
      <c r="AU617" s="20" t="s">
        <v>79</v>
      </c>
    </row>
    <row r="618" s="2" customFormat="1" ht="16.5" customHeight="1">
      <c r="A618" s="41"/>
      <c r="B618" s="42"/>
      <c r="C618" s="272" t="s">
        <v>968</v>
      </c>
      <c r="D618" s="272" t="s">
        <v>472</v>
      </c>
      <c r="E618" s="273" t="s">
        <v>969</v>
      </c>
      <c r="F618" s="274" t="s">
        <v>970</v>
      </c>
      <c r="G618" s="275" t="s">
        <v>428</v>
      </c>
      <c r="H618" s="276">
        <v>0.0040000000000000001</v>
      </c>
      <c r="I618" s="277"/>
      <c r="J618" s="278">
        <f>ROUND(I618*H618,2)</f>
        <v>0</v>
      </c>
      <c r="K618" s="274" t="s">
        <v>123</v>
      </c>
      <c r="L618" s="279"/>
      <c r="M618" s="280" t="s">
        <v>19</v>
      </c>
      <c r="N618" s="281" t="s">
        <v>40</v>
      </c>
      <c r="O618" s="87"/>
      <c r="P618" s="213">
        <f>O618*H618</f>
        <v>0</v>
      </c>
      <c r="Q618" s="213">
        <v>1</v>
      </c>
      <c r="R618" s="213">
        <f>Q618*H618</f>
        <v>0.0040000000000000001</v>
      </c>
      <c r="S618" s="213">
        <v>0</v>
      </c>
      <c r="T618" s="214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5" t="s">
        <v>543</v>
      </c>
      <c r="AT618" s="215" t="s">
        <v>472</v>
      </c>
      <c r="AU618" s="215" t="s">
        <v>79</v>
      </c>
      <c r="AY618" s="20" t="s">
        <v>116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20" t="s">
        <v>74</v>
      </c>
      <c r="BK618" s="216">
        <f>ROUND(I618*H618,2)</f>
        <v>0</v>
      </c>
      <c r="BL618" s="20" t="s">
        <v>421</v>
      </c>
      <c r="BM618" s="215" t="s">
        <v>971</v>
      </c>
    </row>
    <row r="619" s="2" customFormat="1" ht="24.15" customHeight="1">
      <c r="A619" s="41"/>
      <c r="B619" s="42"/>
      <c r="C619" s="204" t="s">
        <v>972</v>
      </c>
      <c r="D619" s="204" t="s">
        <v>119</v>
      </c>
      <c r="E619" s="205" t="s">
        <v>973</v>
      </c>
      <c r="F619" s="206" t="s">
        <v>974</v>
      </c>
      <c r="G619" s="207" t="s">
        <v>270</v>
      </c>
      <c r="H619" s="208">
        <v>9</v>
      </c>
      <c r="I619" s="209"/>
      <c r="J619" s="210">
        <f>ROUND(I619*H619,2)</f>
        <v>0</v>
      </c>
      <c r="K619" s="206" t="s">
        <v>123</v>
      </c>
      <c r="L619" s="47"/>
      <c r="M619" s="211" t="s">
        <v>19</v>
      </c>
      <c r="N619" s="212" t="s">
        <v>40</v>
      </c>
      <c r="O619" s="87"/>
      <c r="P619" s="213">
        <f>O619*H619</f>
        <v>0</v>
      </c>
      <c r="Q619" s="213">
        <v>0.00040000000000000002</v>
      </c>
      <c r="R619" s="213">
        <f>Q619*H619</f>
        <v>0.0036000000000000003</v>
      </c>
      <c r="S619" s="213">
        <v>0</v>
      </c>
      <c r="T619" s="214">
        <f>S619*H619</f>
        <v>0</v>
      </c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R619" s="215" t="s">
        <v>421</v>
      </c>
      <c r="AT619" s="215" t="s">
        <v>119</v>
      </c>
      <c r="AU619" s="215" t="s">
        <v>79</v>
      </c>
      <c r="AY619" s="20" t="s">
        <v>116</v>
      </c>
      <c r="BE619" s="216">
        <f>IF(N619="základní",J619,0)</f>
        <v>0</v>
      </c>
      <c r="BF619" s="216">
        <f>IF(N619="snížená",J619,0)</f>
        <v>0</v>
      </c>
      <c r="BG619" s="216">
        <f>IF(N619="zákl. přenesená",J619,0)</f>
        <v>0</v>
      </c>
      <c r="BH619" s="216">
        <f>IF(N619="sníž. přenesená",J619,0)</f>
        <v>0</v>
      </c>
      <c r="BI619" s="216">
        <f>IF(N619="nulová",J619,0)</f>
        <v>0</v>
      </c>
      <c r="BJ619" s="20" t="s">
        <v>74</v>
      </c>
      <c r="BK619" s="216">
        <f>ROUND(I619*H619,2)</f>
        <v>0</v>
      </c>
      <c r="BL619" s="20" t="s">
        <v>421</v>
      </c>
      <c r="BM619" s="215" t="s">
        <v>975</v>
      </c>
    </row>
    <row r="620" s="2" customFormat="1">
      <c r="A620" s="41"/>
      <c r="B620" s="42"/>
      <c r="C620" s="43"/>
      <c r="D620" s="217" t="s">
        <v>126</v>
      </c>
      <c r="E620" s="43"/>
      <c r="F620" s="218" t="s">
        <v>976</v>
      </c>
      <c r="G620" s="43"/>
      <c r="H620" s="43"/>
      <c r="I620" s="219"/>
      <c r="J620" s="43"/>
      <c r="K620" s="43"/>
      <c r="L620" s="47"/>
      <c r="M620" s="220"/>
      <c r="N620" s="221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126</v>
      </c>
      <c r="AU620" s="20" t="s">
        <v>79</v>
      </c>
    </row>
    <row r="621" s="2" customFormat="1" ht="37.8" customHeight="1">
      <c r="A621" s="41"/>
      <c r="B621" s="42"/>
      <c r="C621" s="272" t="s">
        <v>977</v>
      </c>
      <c r="D621" s="272" t="s">
        <v>472</v>
      </c>
      <c r="E621" s="273" t="s">
        <v>978</v>
      </c>
      <c r="F621" s="274" t="s">
        <v>979</v>
      </c>
      <c r="G621" s="275" t="s">
        <v>270</v>
      </c>
      <c r="H621" s="276">
        <v>10</v>
      </c>
      <c r="I621" s="277"/>
      <c r="J621" s="278">
        <f>ROUND(I621*H621,2)</f>
        <v>0</v>
      </c>
      <c r="K621" s="274" t="s">
        <v>123</v>
      </c>
      <c r="L621" s="279"/>
      <c r="M621" s="280" t="s">
        <v>19</v>
      </c>
      <c r="N621" s="281" t="s">
        <v>40</v>
      </c>
      <c r="O621" s="87"/>
      <c r="P621" s="213">
        <f>O621*H621</f>
        <v>0</v>
      </c>
      <c r="Q621" s="213">
        <v>0.0054000000000000003</v>
      </c>
      <c r="R621" s="213">
        <f>Q621*H621</f>
        <v>0.054000000000000006</v>
      </c>
      <c r="S621" s="213">
        <v>0</v>
      </c>
      <c r="T621" s="214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15" t="s">
        <v>543</v>
      </c>
      <c r="AT621" s="215" t="s">
        <v>472</v>
      </c>
      <c r="AU621" s="215" t="s">
        <v>79</v>
      </c>
      <c r="AY621" s="20" t="s">
        <v>116</v>
      </c>
      <c r="BE621" s="216">
        <f>IF(N621="základní",J621,0)</f>
        <v>0</v>
      </c>
      <c r="BF621" s="216">
        <f>IF(N621="snížená",J621,0)</f>
        <v>0</v>
      </c>
      <c r="BG621" s="216">
        <f>IF(N621="zákl. přenesená",J621,0)</f>
        <v>0</v>
      </c>
      <c r="BH621" s="216">
        <f>IF(N621="sníž. přenesená",J621,0)</f>
        <v>0</v>
      </c>
      <c r="BI621" s="216">
        <f>IF(N621="nulová",J621,0)</f>
        <v>0</v>
      </c>
      <c r="BJ621" s="20" t="s">
        <v>74</v>
      </c>
      <c r="BK621" s="216">
        <f>ROUND(I621*H621,2)</f>
        <v>0</v>
      </c>
      <c r="BL621" s="20" t="s">
        <v>421</v>
      </c>
      <c r="BM621" s="215" t="s">
        <v>980</v>
      </c>
    </row>
    <row r="622" s="2" customFormat="1" ht="44.25" customHeight="1">
      <c r="A622" s="41"/>
      <c r="B622" s="42"/>
      <c r="C622" s="204" t="s">
        <v>981</v>
      </c>
      <c r="D622" s="204" t="s">
        <v>119</v>
      </c>
      <c r="E622" s="205" t="s">
        <v>982</v>
      </c>
      <c r="F622" s="206" t="s">
        <v>983</v>
      </c>
      <c r="G622" s="207" t="s">
        <v>984</v>
      </c>
      <c r="H622" s="282"/>
      <c r="I622" s="209"/>
      <c r="J622" s="210">
        <f>ROUND(I622*H622,2)</f>
        <v>0</v>
      </c>
      <c r="K622" s="206" t="s">
        <v>123</v>
      </c>
      <c r="L622" s="47"/>
      <c r="M622" s="211" t="s">
        <v>19</v>
      </c>
      <c r="N622" s="212" t="s">
        <v>40</v>
      </c>
      <c r="O622" s="87"/>
      <c r="P622" s="213">
        <f>O622*H622</f>
        <v>0</v>
      </c>
      <c r="Q622" s="213">
        <v>0</v>
      </c>
      <c r="R622" s="213">
        <f>Q622*H622</f>
        <v>0</v>
      </c>
      <c r="S622" s="213">
        <v>0</v>
      </c>
      <c r="T622" s="214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15" t="s">
        <v>421</v>
      </c>
      <c r="AT622" s="215" t="s">
        <v>119</v>
      </c>
      <c r="AU622" s="215" t="s">
        <v>79</v>
      </c>
      <c r="AY622" s="20" t="s">
        <v>116</v>
      </c>
      <c r="BE622" s="216">
        <f>IF(N622="základní",J622,0)</f>
        <v>0</v>
      </c>
      <c r="BF622" s="216">
        <f>IF(N622="snížená",J622,0)</f>
        <v>0</v>
      </c>
      <c r="BG622" s="216">
        <f>IF(N622="zákl. přenesená",J622,0)</f>
        <v>0</v>
      </c>
      <c r="BH622" s="216">
        <f>IF(N622="sníž. přenesená",J622,0)</f>
        <v>0</v>
      </c>
      <c r="BI622" s="216">
        <f>IF(N622="nulová",J622,0)</f>
        <v>0</v>
      </c>
      <c r="BJ622" s="20" t="s">
        <v>74</v>
      </c>
      <c r="BK622" s="216">
        <f>ROUND(I622*H622,2)</f>
        <v>0</v>
      </c>
      <c r="BL622" s="20" t="s">
        <v>421</v>
      </c>
      <c r="BM622" s="215" t="s">
        <v>985</v>
      </c>
    </row>
    <row r="623" s="2" customFormat="1">
      <c r="A623" s="41"/>
      <c r="B623" s="42"/>
      <c r="C623" s="43"/>
      <c r="D623" s="217" t="s">
        <v>126</v>
      </c>
      <c r="E623" s="43"/>
      <c r="F623" s="218" t="s">
        <v>986</v>
      </c>
      <c r="G623" s="43"/>
      <c r="H623" s="43"/>
      <c r="I623" s="219"/>
      <c r="J623" s="43"/>
      <c r="K623" s="43"/>
      <c r="L623" s="47"/>
      <c r="M623" s="222"/>
      <c r="N623" s="223"/>
      <c r="O623" s="224"/>
      <c r="P623" s="224"/>
      <c r="Q623" s="224"/>
      <c r="R623" s="224"/>
      <c r="S623" s="224"/>
      <c r="T623" s="225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126</v>
      </c>
      <c r="AU623" s="20" t="s">
        <v>79</v>
      </c>
    </row>
    <row r="624" s="2" customFormat="1" ht="6.96" customHeight="1">
      <c r="A624" s="41"/>
      <c r="B624" s="62"/>
      <c r="C624" s="63"/>
      <c r="D624" s="63"/>
      <c r="E624" s="63"/>
      <c r="F624" s="63"/>
      <c r="G624" s="63"/>
      <c r="H624" s="63"/>
      <c r="I624" s="63"/>
      <c r="J624" s="63"/>
      <c r="K624" s="63"/>
      <c r="L624" s="47"/>
      <c r="M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</row>
  </sheetData>
  <sheetProtection sheet="1" autoFilter="0" formatColumns="0" formatRows="0" objects="1" scenarios="1" spinCount="100000" saltValue="AfVUjHF5gYE/mmhcSiDDDDPG2mXl5P9aeXDBCwaCMoMxiu5AcJX5FSibu9r2f/PstpW1ru5uiIl2GJ5d20L6aw==" hashValue="rmjwH0oqPTlWUsWx6NTTqYLlFOWMo5qubBGvG0clLP1SvwP6ANjGkEJu3JPhrEZZa14+1EBFlwOf6KITpUEVvw==" algorithmName="SHA-512" password="CC35"/>
  <autoFilter ref="C92:K62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04" r:id="rId1" display="https://podminky.urs.cz/item/CS_URS_2023_02/460010025"/>
    <hyperlink ref="F114" r:id="rId2" display="https://podminky.urs.cz/item/CS_URS_2023_02/119001401"/>
    <hyperlink ref="F120" r:id="rId3" display="https://podminky.urs.cz/item/CS_URS_2023_02/119001402"/>
    <hyperlink ref="F123" r:id="rId4" display="https://podminky.urs.cz/item/CS_URS_2023_02/119001421"/>
    <hyperlink ref="F129" r:id="rId5" display="https://podminky.urs.cz/item/CS_URS_2023_02/129911123"/>
    <hyperlink ref="F175" r:id="rId6" display="https://podminky.urs.cz/item/CS_URS_2023_02/139001101"/>
    <hyperlink ref="F189" r:id="rId7" display="https://podminky.urs.cz/item/CS_URS_2023_02/131213131"/>
    <hyperlink ref="F192" r:id="rId8" display="https://podminky.urs.cz/item/CS_URS_2023_02/131251104"/>
    <hyperlink ref="F223" r:id="rId9" display="https://podminky.urs.cz/item/CS_URS_2023_02/151101101"/>
    <hyperlink ref="F225" r:id="rId10" display="https://podminky.urs.cz/item/CS_URS_2023_02/151101111"/>
    <hyperlink ref="F227" r:id="rId11" display="https://podminky.urs.cz/item/CS_URS_2023_02/162751117"/>
    <hyperlink ref="F235" r:id="rId12" display="https://podminky.urs.cz/item/CS_URS_2023_02/167151111"/>
    <hyperlink ref="F240" r:id="rId13" display="https://podminky.urs.cz/item/CS_URS_2023_02/171251201"/>
    <hyperlink ref="F242" r:id="rId14" display="https://podminky.urs.cz/item/CS_URS_2023_02/171201221"/>
    <hyperlink ref="F248" r:id="rId15" display="https://podminky.urs.cz/item/CS_URS_2023_02/171251201"/>
    <hyperlink ref="F250" r:id="rId16" display="https://podminky.urs.cz/item/CS_URS_2023_02/174111101"/>
    <hyperlink ref="F259" r:id="rId17" display="https://podminky.urs.cz/item/CS_URS_2023_02/175111101"/>
    <hyperlink ref="F296" r:id="rId18" display="https://podminky.urs.cz/item/CS_URS_2023_02/121112003"/>
    <hyperlink ref="F311" r:id="rId19" display="https://podminky.urs.cz/item/CS_URS_2023_02/162251101"/>
    <hyperlink ref="F315" r:id="rId20" display="https://podminky.urs.cz/item/CS_URS_2023_02/167151101"/>
    <hyperlink ref="F317" r:id="rId21" display="https://podminky.urs.cz/item/CS_URS_2023_02/181006111"/>
    <hyperlink ref="F319" r:id="rId22" display="https://podminky.urs.cz/item/CS_URS_2023_02/1814111311"/>
    <hyperlink ref="F324" r:id="rId23" display="https://podminky.urs.cz/item/CS_URS_2023_02/181951111"/>
    <hyperlink ref="F326" r:id="rId24" display="https://podminky.urs.cz/item/CS_URS_2023_02/183403153"/>
    <hyperlink ref="F329" r:id="rId25" display="https://podminky.urs.cz/item/CS_URS_2023_02/113106023"/>
    <hyperlink ref="F335" r:id="rId26" display="https://podminky.urs.cz/item/CS_URS_2023_02/113106093"/>
    <hyperlink ref="F338" r:id="rId27" display="https://podminky.urs.cz/item/CS_URS_2023_02/113107182"/>
    <hyperlink ref="F357" r:id="rId28" display="https://podminky.urs.cz/item/CS_URS_2023_02/113107331"/>
    <hyperlink ref="F366" r:id="rId29" display="https://podminky.urs.cz/item/CS_URS_2023_02/113108442"/>
    <hyperlink ref="F368" r:id="rId30" display="https://podminky.urs.cz/item/CS_URS_2023_02/113201112"/>
    <hyperlink ref="F376" r:id="rId31" display="https://podminky.urs.cz/item/CS_URS_2023_02/113204111"/>
    <hyperlink ref="F383" r:id="rId32" display="https://podminky.urs.cz/item/CS_URS_2023_02/919735112"/>
    <hyperlink ref="F399" r:id="rId33" display="https://podminky.urs.cz/item/CS_URS_2023_02/919735123"/>
    <hyperlink ref="F410" r:id="rId34" display="https://podminky.urs.cz/item/CS_URS_2023_02/451317777"/>
    <hyperlink ref="F416" r:id="rId35" display="https://podminky.urs.cz/item/CS_URS_2023_02/564671111"/>
    <hyperlink ref="F418" r:id="rId36" display="https://podminky.urs.cz/item/CS_URS_2023_02/564760111"/>
    <hyperlink ref="F423" r:id="rId37" display="https://podminky.urs.cz/item/CS_URS_2023_02/564831011"/>
    <hyperlink ref="F429" r:id="rId38" display="https://podminky.urs.cz/item/CS_URS_2023_02/573191111"/>
    <hyperlink ref="F431" r:id="rId39" display="https://podminky.urs.cz/item/CS_URS_2023_02/575191111"/>
    <hyperlink ref="F433" r:id="rId40" display="https://podminky.urs.cz/item/CS_URS_2023_02/576133111R"/>
    <hyperlink ref="F435" r:id="rId41" display="https://podminky.urs.cz/item/CS_URS_2023_02/576153311"/>
    <hyperlink ref="F437" r:id="rId42" display="https://podminky.urs.cz/item/CS_URS_2023_02/581124115"/>
    <hyperlink ref="F439" r:id="rId43" display="https://podminky.urs.cz/item/CS_URS_2023_02/596211211"/>
    <hyperlink ref="F442" r:id="rId44" display="https://podminky.urs.cz/item/CS_URS_2023_02/597961111"/>
    <hyperlink ref="F444" r:id="rId45" display="https://podminky.urs.cz/item/CS_URS_2023_02/597961111"/>
    <hyperlink ref="F447" r:id="rId46" display="https://podminky.urs.cz/item/CS_URS_2023_02/916231213"/>
    <hyperlink ref="F450" r:id="rId47" display="https://podminky.urs.cz/item/CS_URS_2023_02/916241213"/>
    <hyperlink ref="F454" r:id="rId48" display="https://podminky.urs.cz/item/CS_URS_2023_02/272313611"/>
    <hyperlink ref="F457" r:id="rId49" display="https://podminky.urs.cz/item/CS_URS_2023_02/311113132"/>
    <hyperlink ref="F462" r:id="rId50" display="https://podminky.urs.cz/item/CS_URS_2023_02/451573111"/>
    <hyperlink ref="F466" r:id="rId51" display="https://podminky.urs.cz/item/CS_URS_2023_02/452386111"/>
    <hyperlink ref="F468" r:id="rId52" display="https://podminky.urs.cz/item/CS_URS_2023_02/894414211"/>
    <hyperlink ref="F471" r:id="rId53" display="https://podminky.urs.cz/item/CS_URS_2023_02/899103112"/>
    <hyperlink ref="F499" r:id="rId54" display="https://podminky.urs.cz/item/CS_URS_2023_02/346244811"/>
    <hyperlink ref="F502" r:id="rId55" display="https://podminky.urs.cz/item/CS_URS_2023_02/612325225"/>
    <hyperlink ref="F504" r:id="rId56" display="https://podminky.urs.cz/item/CS_URS_2023_02/622135002"/>
    <hyperlink ref="F506" r:id="rId57" display="https://podminky.urs.cz/item/CS_URS_2023_02/952902121"/>
    <hyperlink ref="F508" r:id="rId58" display="https://podminky.urs.cz/item/CS_URS_2023_02/977151125"/>
    <hyperlink ref="F510" r:id="rId59" display="https://podminky.urs.cz/item/CS_URS_2023_02/977151128"/>
    <hyperlink ref="F512" r:id="rId60" display="https://podminky.urs.cz/item/CS_URS_2023_02/979021113"/>
    <hyperlink ref="F515" r:id="rId61" display="https://podminky.urs.cz/item/CS_URS_2023_02/979051121"/>
    <hyperlink ref="F518" r:id="rId62" display="https://podminky.urs.cz/item/CS_URS_2023_02/119002121R"/>
    <hyperlink ref="F520" r:id="rId63" display="https://podminky.urs.cz/item/CS_URS_2023_02/119002122R"/>
    <hyperlink ref="F522" r:id="rId64" display="https://podminky.urs.cz/item/CS_URS_2023_02/119002411"/>
    <hyperlink ref="F525" r:id="rId65" display="https://podminky.urs.cz/item/CS_URS_2023_02/119002412"/>
    <hyperlink ref="F527" r:id="rId66" display="https://podminky.urs.cz/item/CS_URS_2023_02/119003131"/>
    <hyperlink ref="F529" r:id="rId67" display="https://podminky.urs.cz/item/CS_URS_2023_02/119003132"/>
    <hyperlink ref="F531" r:id="rId68" display="https://podminky.urs.cz/item/CS_URS_2023_02/460671113"/>
    <hyperlink ref="F575" r:id="rId69" display="https://podminky.urs.cz/item/CS_URS_2023_02/997013501"/>
    <hyperlink ref="F580" r:id="rId70" display="https://podminky.urs.cz/item/CS_URS_2023_02/997013509"/>
    <hyperlink ref="F584" r:id="rId71" display="https://podminky.urs.cz/item/CS_URS_2023_02/997221861"/>
    <hyperlink ref="F587" r:id="rId72" display="https://podminky.urs.cz/item/CS_URS_2023_02/997013501"/>
    <hyperlink ref="F596" r:id="rId73" display="https://podminky.urs.cz/item/CS_URS_2023_02/9970135091"/>
    <hyperlink ref="F599" r:id="rId74" display="https://podminky.urs.cz/item/CS_URS_2023_02/997221655"/>
    <hyperlink ref="F608" r:id="rId75" display="https://podminky.urs.cz/item/CS_URS_2023_02/997221875"/>
    <hyperlink ref="F613" r:id="rId76" display="https://podminky.urs.cz/item/CS_URS_2023_02/998272201"/>
    <hyperlink ref="F617" r:id="rId77" display="https://podminky.urs.cz/item/CS_URS_2023_02/711111001"/>
    <hyperlink ref="F620" r:id="rId78" display="https://podminky.urs.cz/item/CS_URS_2023_02/711142559"/>
    <hyperlink ref="F623" r:id="rId79" display="https://podminky.urs.cz/item/CS_URS_2023_02/99871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3"/>
      <c r="AT3" s="20" t="s">
        <v>79</v>
      </c>
    </row>
    <row r="4" s="1" customFormat="1" ht="24.96" customHeight="1">
      <c r="B4" s="23"/>
      <c r="D4" s="132" t="s">
        <v>89</v>
      </c>
      <c r="L4" s="23"/>
      <c r="M4" s="133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4" t="s">
        <v>16</v>
      </c>
      <c r="L6" s="23"/>
    </row>
    <row r="7" s="1" customFormat="1" ht="16.5" customHeight="1">
      <c r="B7" s="23"/>
      <c r="E7" s="226" t="str">
        <f>'Rekapitulace stavby'!K6</f>
        <v>Rekonstrukce rozvodů tepelného hospodářství, sídliště Višňovka</v>
      </c>
      <c r="F7" s="134"/>
      <c r="G7" s="134"/>
      <c r="H7" s="134"/>
      <c r="L7" s="23"/>
    </row>
    <row r="8" s="2" customFormat="1" ht="12" customHeight="1">
      <c r="A8" s="41"/>
      <c r="B8" s="47"/>
      <c r="C8" s="41"/>
      <c r="D8" s="134" t="s">
        <v>248</v>
      </c>
      <c r="E8" s="41"/>
      <c r="F8" s="41"/>
      <c r="G8" s="41"/>
      <c r="H8" s="41"/>
      <c r="I8" s="41"/>
      <c r="J8" s="41"/>
      <c r="K8" s="41"/>
      <c r="L8" s="135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6" t="s">
        <v>987</v>
      </c>
      <c r="F9" s="41"/>
      <c r="G9" s="41"/>
      <c r="H9" s="41"/>
      <c r="I9" s="41"/>
      <c r="J9" s="41"/>
      <c r="K9" s="41"/>
      <c r="L9" s="135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5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4" t="s">
        <v>18</v>
      </c>
      <c r="E11" s="41"/>
      <c r="F11" s="137" t="s">
        <v>19</v>
      </c>
      <c r="G11" s="41"/>
      <c r="H11" s="41"/>
      <c r="I11" s="134" t="s">
        <v>20</v>
      </c>
      <c r="J11" s="137" t="s">
        <v>19</v>
      </c>
      <c r="K11" s="41"/>
      <c r="L11" s="135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4" t="s">
        <v>21</v>
      </c>
      <c r="E12" s="41"/>
      <c r="F12" s="137" t="s">
        <v>22</v>
      </c>
      <c r="G12" s="41"/>
      <c r="H12" s="41"/>
      <c r="I12" s="134" t="s">
        <v>23</v>
      </c>
      <c r="J12" s="138" t="str">
        <f>'Rekapitulace stavby'!AN8</f>
        <v>9. 10. 2023</v>
      </c>
      <c r="K12" s="41"/>
      <c r="L12" s="135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5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4" t="s">
        <v>25</v>
      </c>
      <c r="E14" s="41"/>
      <c r="F14" s="41"/>
      <c r="G14" s="41"/>
      <c r="H14" s="41"/>
      <c r="I14" s="134" t="s">
        <v>26</v>
      </c>
      <c r="J14" s="137" t="s">
        <v>19</v>
      </c>
      <c r="K14" s="41"/>
      <c r="L14" s="135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7" t="s">
        <v>27</v>
      </c>
      <c r="F15" s="41"/>
      <c r="G15" s="41"/>
      <c r="H15" s="41"/>
      <c r="I15" s="134" t="s">
        <v>28</v>
      </c>
      <c r="J15" s="137" t="s">
        <v>19</v>
      </c>
      <c r="K15" s="41"/>
      <c r="L15" s="135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5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4" t="s">
        <v>29</v>
      </c>
      <c r="E17" s="41"/>
      <c r="F17" s="41"/>
      <c r="G17" s="41"/>
      <c r="H17" s="41"/>
      <c r="I17" s="134" t="s">
        <v>26</v>
      </c>
      <c r="J17" s="36" t="str">
        <f>'Rekapitulace stavby'!AN13</f>
        <v>Vyplň údaj</v>
      </c>
      <c r="K17" s="41"/>
      <c r="L17" s="135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7"/>
      <c r="G18" s="137"/>
      <c r="H18" s="137"/>
      <c r="I18" s="134" t="s">
        <v>28</v>
      </c>
      <c r="J18" s="36" t="str">
        <f>'Rekapitulace stavby'!AN14</f>
        <v>Vyplň údaj</v>
      </c>
      <c r="K18" s="41"/>
      <c r="L18" s="135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5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4" t="s">
        <v>31</v>
      </c>
      <c r="E20" s="41"/>
      <c r="F20" s="41"/>
      <c r="G20" s="41"/>
      <c r="H20" s="41"/>
      <c r="I20" s="134" t="s">
        <v>26</v>
      </c>
      <c r="J20" s="137" t="s">
        <v>19</v>
      </c>
      <c r="K20" s="41"/>
      <c r="L20" s="135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7" t="s">
        <v>27</v>
      </c>
      <c r="F21" s="41"/>
      <c r="G21" s="41"/>
      <c r="H21" s="41"/>
      <c r="I21" s="134" t="s">
        <v>28</v>
      </c>
      <c r="J21" s="137" t="s">
        <v>19</v>
      </c>
      <c r="K21" s="41"/>
      <c r="L21" s="135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5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4" t="s">
        <v>32</v>
      </c>
      <c r="E23" s="41"/>
      <c r="F23" s="41"/>
      <c r="G23" s="41"/>
      <c r="H23" s="41"/>
      <c r="I23" s="134" t="s">
        <v>26</v>
      </c>
      <c r="J23" s="137" t="s">
        <v>19</v>
      </c>
      <c r="K23" s="41"/>
      <c r="L23" s="135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7" t="s">
        <v>27</v>
      </c>
      <c r="F24" s="41"/>
      <c r="G24" s="41"/>
      <c r="H24" s="41"/>
      <c r="I24" s="134" t="s">
        <v>28</v>
      </c>
      <c r="J24" s="137" t="s">
        <v>19</v>
      </c>
      <c r="K24" s="41"/>
      <c r="L24" s="135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5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4" t="s">
        <v>33</v>
      </c>
      <c r="E26" s="41"/>
      <c r="F26" s="41"/>
      <c r="G26" s="41"/>
      <c r="H26" s="41"/>
      <c r="I26" s="41"/>
      <c r="J26" s="41"/>
      <c r="K26" s="41"/>
      <c r="L26" s="135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5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3"/>
      <c r="E29" s="143"/>
      <c r="F29" s="143"/>
      <c r="G29" s="143"/>
      <c r="H29" s="143"/>
      <c r="I29" s="143"/>
      <c r="J29" s="143"/>
      <c r="K29" s="143"/>
      <c r="L29" s="135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4" t="s">
        <v>35</v>
      </c>
      <c r="E30" s="41"/>
      <c r="F30" s="41"/>
      <c r="G30" s="41"/>
      <c r="H30" s="41"/>
      <c r="I30" s="41"/>
      <c r="J30" s="145">
        <f>ROUND(J93, 2)</f>
        <v>0</v>
      </c>
      <c r="K30" s="41"/>
      <c r="L30" s="135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3"/>
      <c r="E31" s="143"/>
      <c r="F31" s="143"/>
      <c r="G31" s="143"/>
      <c r="H31" s="143"/>
      <c r="I31" s="143"/>
      <c r="J31" s="143"/>
      <c r="K31" s="143"/>
      <c r="L31" s="135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6" t="s">
        <v>37</v>
      </c>
      <c r="G32" s="41"/>
      <c r="H32" s="41"/>
      <c r="I32" s="146" t="s">
        <v>36</v>
      </c>
      <c r="J32" s="146" t="s">
        <v>38</v>
      </c>
      <c r="K32" s="41"/>
      <c r="L32" s="135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7" t="s">
        <v>39</v>
      </c>
      <c r="E33" s="134" t="s">
        <v>40</v>
      </c>
      <c r="F33" s="148">
        <f>ROUND((SUM(BE93:BE584)),  2)</f>
        <v>0</v>
      </c>
      <c r="G33" s="41"/>
      <c r="H33" s="41"/>
      <c r="I33" s="149">
        <v>0.20999999999999999</v>
      </c>
      <c r="J33" s="148">
        <f>ROUND(((SUM(BE93:BE584))*I33),  2)</f>
        <v>0</v>
      </c>
      <c r="K33" s="41"/>
      <c r="L33" s="135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4" t="s">
        <v>41</v>
      </c>
      <c r="F34" s="148">
        <f>ROUND((SUM(BF93:BF584)),  2)</f>
        <v>0</v>
      </c>
      <c r="G34" s="41"/>
      <c r="H34" s="41"/>
      <c r="I34" s="149">
        <v>0.14999999999999999</v>
      </c>
      <c r="J34" s="148">
        <f>ROUND(((SUM(BF93:BF584))*I34),  2)</f>
        <v>0</v>
      </c>
      <c r="K34" s="41"/>
      <c r="L34" s="135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4" t="s">
        <v>42</v>
      </c>
      <c r="F35" s="148">
        <f>ROUND((SUM(BG93:BG584)),  2)</f>
        <v>0</v>
      </c>
      <c r="G35" s="41"/>
      <c r="H35" s="41"/>
      <c r="I35" s="149">
        <v>0.20999999999999999</v>
      </c>
      <c r="J35" s="148">
        <f>0</f>
        <v>0</v>
      </c>
      <c r="K35" s="41"/>
      <c r="L35" s="135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4" t="s">
        <v>43</v>
      </c>
      <c r="F36" s="148">
        <f>ROUND((SUM(BH93:BH584)),  2)</f>
        <v>0</v>
      </c>
      <c r="G36" s="41"/>
      <c r="H36" s="41"/>
      <c r="I36" s="149">
        <v>0.14999999999999999</v>
      </c>
      <c r="J36" s="148">
        <f>0</f>
        <v>0</v>
      </c>
      <c r="K36" s="41"/>
      <c r="L36" s="135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4" t="s">
        <v>44</v>
      </c>
      <c r="F37" s="148">
        <f>ROUND((SUM(BI93:BI584)),  2)</f>
        <v>0</v>
      </c>
      <c r="G37" s="41"/>
      <c r="H37" s="41"/>
      <c r="I37" s="149">
        <v>0</v>
      </c>
      <c r="J37" s="148">
        <f>0</f>
        <v>0</v>
      </c>
      <c r="K37" s="41"/>
      <c r="L37" s="135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5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5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5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5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227" t="str">
        <f>E7</f>
        <v>Rekonstrukce rozvodů tepelného hospodářství, sídliště Višňovka</v>
      </c>
      <c r="F48" s="35"/>
      <c r="G48" s="35"/>
      <c r="H48" s="35"/>
      <c r="I48" s="43"/>
      <c r="J48" s="43"/>
      <c r="K48" s="43"/>
      <c r="L48" s="135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248</v>
      </c>
      <c r="D49" s="43"/>
      <c r="E49" s="43"/>
      <c r="F49" s="43"/>
      <c r="G49" s="43"/>
      <c r="H49" s="43"/>
      <c r="I49" s="43"/>
      <c r="J49" s="43"/>
      <c r="K49" s="43"/>
      <c r="L49" s="135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222532-1b - Stavební část - větev Západ</v>
      </c>
      <c r="F50" s="43"/>
      <c r="G50" s="43"/>
      <c r="H50" s="43"/>
      <c r="I50" s="43"/>
      <c r="J50" s="43"/>
      <c r="K50" s="43"/>
      <c r="L50" s="135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5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Hořovice</v>
      </c>
      <c r="G52" s="43"/>
      <c r="H52" s="43"/>
      <c r="I52" s="35" t="s">
        <v>23</v>
      </c>
      <c r="J52" s="75" t="str">
        <f>IF(J12="","",J12)</f>
        <v>9. 10. 2023</v>
      </c>
      <c r="K52" s="43"/>
      <c r="L52" s="135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5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5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35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5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5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5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4" t="s">
        <v>67</v>
      </c>
      <c r="D59" s="43"/>
      <c r="E59" s="43"/>
      <c r="F59" s="43"/>
      <c r="G59" s="43"/>
      <c r="H59" s="43"/>
      <c r="I59" s="43"/>
      <c r="J59" s="105">
        <f>J93</f>
        <v>0</v>
      </c>
      <c r="K59" s="43"/>
      <c r="L59" s="135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5"/>
      <c r="C60" s="166"/>
      <c r="D60" s="167" t="s">
        <v>250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988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252</v>
      </c>
      <c r="E62" s="174"/>
      <c r="F62" s="174"/>
      <c r="G62" s="174"/>
      <c r="H62" s="174"/>
      <c r="I62" s="174"/>
      <c r="J62" s="175">
        <f>J123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1"/>
      <c r="C63" s="172"/>
      <c r="D63" s="173" t="s">
        <v>253</v>
      </c>
      <c r="E63" s="174"/>
      <c r="F63" s="174"/>
      <c r="G63" s="174"/>
      <c r="H63" s="174"/>
      <c r="I63" s="174"/>
      <c r="J63" s="175">
        <f>J311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254</v>
      </c>
      <c r="E64" s="174"/>
      <c r="F64" s="174"/>
      <c r="G64" s="174"/>
      <c r="H64" s="174"/>
      <c r="I64" s="174"/>
      <c r="J64" s="175">
        <f>J332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255</v>
      </c>
      <c r="E65" s="174"/>
      <c r="F65" s="174"/>
      <c r="G65" s="174"/>
      <c r="H65" s="174"/>
      <c r="I65" s="174"/>
      <c r="J65" s="175">
        <f>J400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256</v>
      </c>
      <c r="E66" s="174"/>
      <c r="F66" s="174"/>
      <c r="G66" s="174"/>
      <c r="H66" s="174"/>
      <c r="I66" s="174"/>
      <c r="J66" s="175">
        <f>J457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257</v>
      </c>
      <c r="E67" s="174"/>
      <c r="F67" s="174"/>
      <c r="G67" s="174"/>
      <c r="H67" s="174"/>
      <c r="I67" s="174"/>
      <c r="J67" s="175">
        <f>J478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258</v>
      </c>
      <c r="E68" s="174"/>
      <c r="F68" s="174"/>
      <c r="G68" s="174"/>
      <c r="H68" s="174"/>
      <c r="I68" s="174"/>
      <c r="J68" s="175">
        <f>J510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259</v>
      </c>
      <c r="E69" s="174"/>
      <c r="F69" s="174"/>
      <c r="G69" s="174"/>
      <c r="H69" s="174"/>
      <c r="I69" s="174"/>
      <c r="J69" s="175">
        <f>J541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260</v>
      </c>
      <c r="E70" s="174"/>
      <c r="F70" s="174"/>
      <c r="G70" s="174"/>
      <c r="H70" s="174"/>
      <c r="I70" s="174"/>
      <c r="J70" s="175">
        <f>J554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1"/>
      <c r="C71" s="172"/>
      <c r="D71" s="173" t="s">
        <v>261</v>
      </c>
      <c r="E71" s="174"/>
      <c r="F71" s="174"/>
      <c r="G71" s="174"/>
      <c r="H71" s="174"/>
      <c r="I71" s="174"/>
      <c r="J71" s="175">
        <f>J571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5"/>
      <c r="C72" s="166"/>
      <c r="D72" s="167" t="s">
        <v>262</v>
      </c>
      <c r="E72" s="168"/>
      <c r="F72" s="168"/>
      <c r="G72" s="168"/>
      <c r="H72" s="168"/>
      <c r="I72" s="168"/>
      <c r="J72" s="169">
        <f>J574</f>
        <v>0</v>
      </c>
      <c r="K72" s="166"/>
      <c r="L72" s="17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1"/>
      <c r="C73" s="172"/>
      <c r="D73" s="173" t="s">
        <v>263</v>
      </c>
      <c r="E73" s="174"/>
      <c r="F73" s="174"/>
      <c r="G73" s="174"/>
      <c r="H73" s="174"/>
      <c r="I73" s="174"/>
      <c r="J73" s="175">
        <f>J575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5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35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100</v>
      </c>
      <c r="D80" s="43"/>
      <c r="E80" s="43"/>
      <c r="F80" s="43"/>
      <c r="G80" s="43"/>
      <c r="H80" s="43"/>
      <c r="I80" s="43"/>
      <c r="J80" s="43"/>
      <c r="K80" s="43"/>
      <c r="L80" s="135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5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35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227" t="str">
        <f>E7</f>
        <v>Rekonstrukce rozvodů tepelného hospodářství, sídliště Višňovka</v>
      </c>
      <c r="F83" s="35"/>
      <c r="G83" s="35"/>
      <c r="H83" s="35"/>
      <c r="I83" s="43"/>
      <c r="J83" s="43"/>
      <c r="K83" s="43"/>
      <c r="L83" s="135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248</v>
      </c>
      <c r="D84" s="43"/>
      <c r="E84" s="43"/>
      <c r="F84" s="43"/>
      <c r="G84" s="43"/>
      <c r="H84" s="43"/>
      <c r="I84" s="43"/>
      <c r="J84" s="43"/>
      <c r="K84" s="43"/>
      <c r="L84" s="135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E9</f>
        <v>222532-1b - Stavební část - větev Západ</v>
      </c>
      <c r="F85" s="43"/>
      <c r="G85" s="43"/>
      <c r="H85" s="43"/>
      <c r="I85" s="43"/>
      <c r="J85" s="43"/>
      <c r="K85" s="43"/>
      <c r="L85" s="135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5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F12</f>
        <v>Hořovice</v>
      </c>
      <c r="G87" s="43"/>
      <c r="H87" s="43"/>
      <c r="I87" s="35" t="s">
        <v>23</v>
      </c>
      <c r="J87" s="75" t="str">
        <f>IF(J12="","",J12)</f>
        <v>9. 10. 2023</v>
      </c>
      <c r="K87" s="43"/>
      <c r="L87" s="135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5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25</v>
      </c>
      <c r="D89" s="43"/>
      <c r="E89" s="43"/>
      <c r="F89" s="30" t="str">
        <f>E15</f>
        <v xml:space="preserve"> </v>
      </c>
      <c r="G89" s="43"/>
      <c r="H89" s="43"/>
      <c r="I89" s="35" t="s">
        <v>31</v>
      </c>
      <c r="J89" s="39" t="str">
        <f>E21</f>
        <v xml:space="preserve"> </v>
      </c>
      <c r="K89" s="43"/>
      <c r="L89" s="135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29</v>
      </c>
      <c r="D90" s="43"/>
      <c r="E90" s="43"/>
      <c r="F90" s="30" t="str">
        <f>IF(E18="","",E18)</f>
        <v>Vyplň údaj</v>
      </c>
      <c r="G90" s="43"/>
      <c r="H90" s="43"/>
      <c r="I90" s="35" t="s">
        <v>32</v>
      </c>
      <c r="J90" s="39" t="str">
        <f>E24</f>
        <v xml:space="preserve"> </v>
      </c>
      <c r="K90" s="43"/>
      <c r="L90" s="135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5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77"/>
      <c r="B92" s="178"/>
      <c r="C92" s="179" t="s">
        <v>101</v>
      </c>
      <c r="D92" s="180" t="s">
        <v>54</v>
      </c>
      <c r="E92" s="180" t="s">
        <v>50</v>
      </c>
      <c r="F92" s="180" t="s">
        <v>51</v>
      </c>
      <c r="G92" s="180" t="s">
        <v>102</v>
      </c>
      <c r="H92" s="180" t="s">
        <v>103</v>
      </c>
      <c r="I92" s="180" t="s">
        <v>104</v>
      </c>
      <c r="J92" s="180" t="s">
        <v>92</v>
      </c>
      <c r="K92" s="181" t="s">
        <v>105</v>
      </c>
      <c r="L92" s="182"/>
      <c r="M92" s="95" t="s">
        <v>19</v>
      </c>
      <c r="N92" s="96" t="s">
        <v>39</v>
      </c>
      <c r="O92" s="96" t="s">
        <v>106</v>
      </c>
      <c r="P92" s="96" t="s">
        <v>107</v>
      </c>
      <c r="Q92" s="96" t="s">
        <v>108</v>
      </c>
      <c r="R92" s="96" t="s">
        <v>109</v>
      </c>
      <c r="S92" s="96" t="s">
        <v>110</v>
      </c>
      <c r="T92" s="97" t="s">
        <v>111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41"/>
      <c r="B93" s="42"/>
      <c r="C93" s="102" t="s">
        <v>112</v>
      </c>
      <c r="D93" s="43"/>
      <c r="E93" s="43"/>
      <c r="F93" s="43"/>
      <c r="G93" s="43"/>
      <c r="H93" s="43"/>
      <c r="I93" s="43"/>
      <c r="J93" s="183">
        <f>BK93</f>
        <v>0</v>
      </c>
      <c r="K93" s="43"/>
      <c r="L93" s="47"/>
      <c r="M93" s="98"/>
      <c r="N93" s="184"/>
      <c r="O93" s="99"/>
      <c r="P93" s="185">
        <f>P94+P574</f>
        <v>0</v>
      </c>
      <c r="Q93" s="99"/>
      <c r="R93" s="185">
        <f>R94+R574</f>
        <v>1178.9808843716003</v>
      </c>
      <c r="S93" s="99"/>
      <c r="T93" s="186">
        <f>T94+T574</f>
        <v>151.54750000000001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68</v>
      </c>
      <c r="AU93" s="20" t="s">
        <v>93</v>
      </c>
      <c r="BK93" s="187">
        <f>BK94+BK574</f>
        <v>0</v>
      </c>
    </row>
    <row r="94" s="12" customFormat="1" ht="25.92" customHeight="1">
      <c r="A94" s="12"/>
      <c r="B94" s="188"/>
      <c r="C94" s="189"/>
      <c r="D94" s="190" t="s">
        <v>68</v>
      </c>
      <c r="E94" s="191" t="s">
        <v>264</v>
      </c>
      <c r="F94" s="191" t="s">
        <v>265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P95+P123+P332+P400+P457+P478+P510+P541+P554</f>
        <v>0</v>
      </c>
      <c r="Q94" s="196"/>
      <c r="R94" s="197">
        <f>R95+R123+R332+R400+R457+R478+R510+R541+R554</f>
        <v>1178.9145018716004</v>
      </c>
      <c r="S94" s="196"/>
      <c r="T94" s="198">
        <f>T95+T123+T332+T400+T457+T478+T510+T541+T554</f>
        <v>151.54750000000001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74</v>
      </c>
      <c r="AT94" s="200" t="s">
        <v>68</v>
      </c>
      <c r="AU94" s="200" t="s">
        <v>69</v>
      </c>
      <c r="AY94" s="199" t="s">
        <v>116</v>
      </c>
      <c r="BK94" s="201">
        <f>BK95+BK123+BK332+BK400+BK457+BK478+BK510+BK541+BK554</f>
        <v>0</v>
      </c>
    </row>
    <row r="95" s="12" customFormat="1" ht="22.8" customHeight="1">
      <c r="A95" s="12"/>
      <c r="B95" s="188"/>
      <c r="C95" s="189"/>
      <c r="D95" s="190" t="s">
        <v>68</v>
      </c>
      <c r="E95" s="202" t="s">
        <v>266</v>
      </c>
      <c r="F95" s="202" t="s">
        <v>989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SUM(P96:P122)</f>
        <v>0</v>
      </c>
      <c r="Q95" s="196"/>
      <c r="R95" s="197">
        <f>SUM(R96:R122)</f>
        <v>0.094851300000000013</v>
      </c>
      <c r="S95" s="196"/>
      <c r="T95" s="198">
        <f>SUM(T96:T122)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74</v>
      </c>
      <c r="AT95" s="200" t="s">
        <v>68</v>
      </c>
      <c r="AU95" s="200" t="s">
        <v>74</v>
      </c>
      <c r="AY95" s="199" t="s">
        <v>116</v>
      </c>
      <c r="BK95" s="201">
        <f>SUM(BK96:BK122)</f>
        <v>0</v>
      </c>
    </row>
    <row r="96" s="2" customFormat="1" ht="24.15" customHeight="1">
      <c r="A96" s="41"/>
      <c r="B96" s="42"/>
      <c r="C96" s="204" t="s">
        <v>79</v>
      </c>
      <c r="D96" s="204" t="s">
        <v>119</v>
      </c>
      <c r="E96" s="205" t="s">
        <v>268</v>
      </c>
      <c r="F96" s="206" t="s">
        <v>269</v>
      </c>
      <c r="G96" s="207" t="s">
        <v>270</v>
      </c>
      <c r="H96" s="208">
        <v>106</v>
      </c>
      <c r="I96" s="209"/>
      <c r="J96" s="210">
        <f>ROUND(I96*H96,2)</f>
        <v>0</v>
      </c>
      <c r="K96" s="206" t="s">
        <v>19</v>
      </c>
      <c r="L96" s="47"/>
      <c r="M96" s="211" t="s">
        <v>19</v>
      </c>
      <c r="N96" s="212" t="s">
        <v>40</v>
      </c>
      <c r="O96" s="87"/>
      <c r="P96" s="213">
        <f>O96*H96</f>
        <v>0</v>
      </c>
      <c r="Q96" s="213">
        <v>0.00084000000000000003</v>
      </c>
      <c r="R96" s="213">
        <f>Q96*H96</f>
        <v>0.089040000000000008</v>
      </c>
      <c r="S96" s="213">
        <v>0</v>
      </c>
      <c r="T96" s="214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5" t="s">
        <v>137</v>
      </c>
      <c r="AT96" s="215" t="s">
        <v>119</v>
      </c>
      <c r="AU96" s="215" t="s">
        <v>79</v>
      </c>
      <c r="AY96" s="20" t="s">
        <v>116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0" t="s">
        <v>74</v>
      </c>
      <c r="BK96" s="216">
        <f>ROUND(I96*H96,2)</f>
        <v>0</v>
      </c>
      <c r="BL96" s="20" t="s">
        <v>137</v>
      </c>
      <c r="BM96" s="215" t="s">
        <v>990</v>
      </c>
    </row>
    <row r="97" s="13" customFormat="1">
      <c r="A97" s="13"/>
      <c r="B97" s="228"/>
      <c r="C97" s="229"/>
      <c r="D97" s="230" t="s">
        <v>272</v>
      </c>
      <c r="E97" s="231" t="s">
        <v>19</v>
      </c>
      <c r="F97" s="232" t="s">
        <v>991</v>
      </c>
      <c r="G97" s="229"/>
      <c r="H97" s="231" t="s">
        <v>19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272</v>
      </c>
      <c r="AU97" s="238" t="s">
        <v>79</v>
      </c>
      <c r="AV97" s="13" t="s">
        <v>74</v>
      </c>
      <c r="AW97" s="13" t="s">
        <v>274</v>
      </c>
      <c r="AX97" s="13" t="s">
        <v>69</v>
      </c>
      <c r="AY97" s="238" t="s">
        <v>116</v>
      </c>
    </row>
    <row r="98" s="14" customFormat="1">
      <c r="A98" s="14"/>
      <c r="B98" s="239"/>
      <c r="C98" s="240"/>
      <c r="D98" s="230" t="s">
        <v>272</v>
      </c>
      <c r="E98" s="241" t="s">
        <v>19</v>
      </c>
      <c r="F98" s="242" t="s">
        <v>992</v>
      </c>
      <c r="G98" s="240"/>
      <c r="H98" s="243">
        <v>30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272</v>
      </c>
      <c r="AU98" s="249" t="s">
        <v>79</v>
      </c>
      <c r="AV98" s="14" t="s">
        <v>79</v>
      </c>
      <c r="AW98" s="14" t="s">
        <v>274</v>
      </c>
      <c r="AX98" s="14" t="s">
        <v>69</v>
      </c>
      <c r="AY98" s="249" t="s">
        <v>116</v>
      </c>
    </row>
    <row r="99" s="14" customFormat="1">
      <c r="A99" s="14"/>
      <c r="B99" s="239"/>
      <c r="C99" s="240"/>
      <c r="D99" s="230" t="s">
        <v>272</v>
      </c>
      <c r="E99" s="241" t="s">
        <v>19</v>
      </c>
      <c r="F99" s="242" t="s">
        <v>993</v>
      </c>
      <c r="G99" s="240"/>
      <c r="H99" s="243">
        <v>34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272</v>
      </c>
      <c r="AU99" s="249" t="s">
        <v>79</v>
      </c>
      <c r="AV99" s="14" t="s">
        <v>79</v>
      </c>
      <c r="AW99" s="14" t="s">
        <v>274</v>
      </c>
      <c r="AX99" s="14" t="s">
        <v>69</v>
      </c>
      <c r="AY99" s="249" t="s">
        <v>116</v>
      </c>
    </row>
    <row r="100" s="14" customFormat="1">
      <c r="A100" s="14"/>
      <c r="B100" s="239"/>
      <c r="C100" s="240"/>
      <c r="D100" s="230" t="s">
        <v>272</v>
      </c>
      <c r="E100" s="241" t="s">
        <v>19</v>
      </c>
      <c r="F100" s="242" t="s">
        <v>994</v>
      </c>
      <c r="G100" s="240"/>
      <c r="H100" s="243">
        <v>12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272</v>
      </c>
      <c r="AU100" s="249" t="s">
        <v>79</v>
      </c>
      <c r="AV100" s="14" t="s">
        <v>79</v>
      </c>
      <c r="AW100" s="14" t="s">
        <v>274</v>
      </c>
      <c r="AX100" s="14" t="s">
        <v>69</v>
      </c>
      <c r="AY100" s="249" t="s">
        <v>116</v>
      </c>
    </row>
    <row r="101" s="14" customFormat="1">
      <c r="A101" s="14"/>
      <c r="B101" s="239"/>
      <c r="C101" s="240"/>
      <c r="D101" s="230" t="s">
        <v>272</v>
      </c>
      <c r="E101" s="241" t="s">
        <v>19</v>
      </c>
      <c r="F101" s="242" t="s">
        <v>995</v>
      </c>
      <c r="G101" s="240"/>
      <c r="H101" s="243">
        <v>12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9" t="s">
        <v>272</v>
      </c>
      <c r="AU101" s="249" t="s">
        <v>79</v>
      </c>
      <c r="AV101" s="14" t="s">
        <v>79</v>
      </c>
      <c r="AW101" s="14" t="s">
        <v>274</v>
      </c>
      <c r="AX101" s="14" t="s">
        <v>69</v>
      </c>
      <c r="AY101" s="249" t="s">
        <v>116</v>
      </c>
    </row>
    <row r="102" s="14" customFormat="1">
      <c r="A102" s="14"/>
      <c r="B102" s="239"/>
      <c r="C102" s="240"/>
      <c r="D102" s="230" t="s">
        <v>272</v>
      </c>
      <c r="E102" s="241" t="s">
        <v>19</v>
      </c>
      <c r="F102" s="242" t="s">
        <v>996</v>
      </c>
      <c r="G102" s="240"/>
      <c r="H102" s="243">
        <v>18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272</v>
      </c>
      <c r="AU102" s="249" t="s">
        <v>79</v>
      </c>
      <c r="AV102" s="14" t="s">
        <v>79</v>
      </c>
      <c r="AW102" s="14" t="s">
        <v>274</v>
      </c>
      <c r="AX102" s="14" t="s">
        <v>69</v>
      </c>
      <c r="AY102" s="249" t="s">
        <v>116</v>
      </c>
    </row>
    <row r="103" s="15" customFormat="1">
      <c r="A103" s="15"/>
      <c r="B103" s="250"/>
      <c r="C103" s="251"/>
      <c r="D103" s="230" t="s">
        <v>272</v>
      </c>
      <c r="E103" s="252" t="s">
        <v>19</v>
      </c>
      <c r="F103" s="253" t="s">
        <v>278</v>
      </c>
      <c r="G103" s="251"/>
      <c r="H103" s="254">
        <v>106</v>
      </c>
      <c r="I103" s="255"/>
      <c r="J103" s="251"/>
      <c r="K103" s="251"/>
      <c r="L103" s="256"/>
      <c r="M103" s="257"/>
      <c r="N103" s="258"/>
      <c r="O103" s="258"/>
      <c r="P103" s="258"/>
      <c r="Q103" s="258"/>
      <c r="R103" s="258"/>
      <c r="S103" s="258"/>
      <c r="T103" s="259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0" t="s">
        <v>272</v>
      </c>
      <c r="AU103" s="260" t="s">
        <v>79</v>
      </c>
      <c r="AV103" s="15" t="s">
        <v>137</v>
      </c>
      <c r="AW103" s="15" t="s">
        <v>274</v>
      </c>
      <c r="AX103" s="15" t="s">
        <v>74</v>
      </c>
      <c r="AY103" s="260" t="s">
        <v>116</v>
      </c>
    </row>
    <row r="104" s="13" customFormat="1">
      <c r="A104" s="13"/>
      <c r="B104" s="228"/>
      <c r="C104" s="229"/>
      <c r="D104" s="230" t="s">
        <v>272</v>
      </c>
      <c r="E104" s="231" t="s">
        <v>19</v>
      </c>
      <c r="F104" s="232" t="s">
        <v>997</v>
      </c>
      <c r="G104" s="229"/>
      <c r="H104" s="231" t="s">
        <v>19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272</v>
      </c>
      <c r="AU104" s="238" t="s">
        <v>79</v>
      </c>
      <c r="AV104" s="13" t="s">
        <v>74</v>
      </c>
      <c r="AW104" s="13" t="s">
        <v>274</v>
      </c>
      <c r="AX104" s="13" t="s">
        <v>69</v>
      </c>
      <c r="AY104" s="238" t="s">
        <v>116</v>
      </c>
    </row>
    <row r="105" s="2" customFormat="1" ht="24.15" customHeight="1">
      <c r="A105" s="41"/>
      <c r="B105" s="42"/>
      <c r="C105" s="204" t="s">
        <v>279</v>
      </c>
      <c r="D105" s="204" t="s">
        <v>119</v>
      </c>
      <c r="E105" s="205" t="s">
        <v>280</v>
      </c>
      <c r="F105" s="206" t="s">
        <v>281</v>
      </c>
      <c r="G105" s="207" t="s">
        <v>270</v>
      </c>
      <c r="H105" s="208">
        <v>106</v>
      </c>
      <c r="I105" s="209"/>
      <c r="J105" s="210">
        <f>ROUND(I105*H105,2)</f>
        <v>0</v>
      </c>
      <c r="K105" s="206" t="s">
        <v>19</v>
      </c>
      <c r="L105" s="47"/>
      <c r="M105" s="211" t="s">
        <v>19</v>
      </c>
      <c r="N105" s="212" t="s">
        <v>40</v>
      </c>
      <c r="O105" s="87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5" t="s">
        <v>137</v>
      </c>
      <c r="AT105" s="215" t="s">
        <v>119</v>
      </c>
      <c r="AU105" s="215" t="s">
        <v>79</v>
      </c>
      <c r="AY105" s="20" t="s">
        <v>116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0" t="s">
        <v>74</v>
      </c>
      <c r="BK105" s="216">
        <f>ROUND(I105*H105,2)</f>
        <v>0</v>
      </c>
      <c r="BL105" s="20" t="s">
        <v>137</v>
      </c>
      <c r="BM105" s="215" t="s">
        <v>998</v>
      </c>
    </row>
    <row r="106" s="2" customFormat="1" ht="21.75" customHeight="1">
      <c r="A106" s="41"/>
      <c r="B106" s="42"/>
      <c r="C106" s="204" t="s">
        <v>74</v>
      </c>
      <c r="D106" s="204" t="s">
        <v>119</v>
      </c>
      <c r="E106" s="205" t="s">
        <v>283</v>
      </c>
      <c r="F106" s="206" t="s">
        <v>284</v>
      </c>
      <c r="G106" s="207" t="s">
        <v>285</v>
      </c>
      <c r="H106" s="208">
        <v>0.58699999999999997</v>
      </c>
      <c r="I106" s="209"/>
      <c r="J106" s="210">
        <f>ROUND(I106*H106,2)</f>
        <v>0</v>
      </c>
      <c r="K106" s="206" t="s">
        <v>123</v>
      </c>
      <c r="L106" s="47"/>
      <c r="M106" s="211" t="s">
        <v>19</v>
      </c>
      <c r="N106" s="212" t="s">
        <v>40</v>
      </c>
      <c r="O106" s="87"/>
      <c r="P106" s="213">
        <f>O106*H106</f>
        <v>0</v>
      </c>
      <c r="Q106" s="213">
        <v>0.0099000000000000008</v>
      </c>
      <c r="R106" s="213">
        <f>Q106*H106</f>
        <v>0.0058113000000000001</v>
      </c>
      <c r="S106" s="213">
        <v>0</v>
      </c>
      <c r="T106" s="214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5" t="s">
        <v>286</v>
      </c>
      <c r="AT106" s="215" t="s">
        <v>119</v>
      </c>
      <c r="AU106" s="215" t="s">
        <v>79</v>
      </c>
      <c r="AY106" s="20" t="s">
        <v>116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0" t="s">
        <v>74</v>
      </c>
      <c r="BK106" s="216">
        <f>ROUND(I106*H106,2)</f>
        <v>0</v>
      </c>
      <c r="BL106" s="20" t="s">
        <v>286</v>
      </c>
      <c r="BM106" s="215" t="s">
        <v>999</v>
      </c>
    </row>
    <row r="107" s="2" customFormat="1">
      <c r="A107" s="41"/>
      <c r="B107" s="42"/>
      <c r="C107" s="43"/>
      <c r="D107" s="217" t="s">
        <v>126</v>
      </c>
      <c r="E107" s="43"/>
      <c r="F107" s="218" t="s">
        <v>288</v>
      </c>
      <c r="G107" s="43"/>
      <c r="H107" s="43"/>
      <c r="I107" s="219"/>
      <c r="J107" s="43"/>
      <c r="K107" s="43"/>
      <c r="L107" s="47"/>
      <c r="M107" s="220"/>
      <c r="N107" s="221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126</v>
      </c>
      <c r="AU107" s="20" t="s">
        <v>79</v>
      </c>
    </row>
    <row r="108" s="13" customFormat="1">
      <c r="A108" s="13"/>
      <c r="B108" s="228"/>
      <c r="C108" s="229"/>
      <c r="D108" s="230" t="s">
        <v>272</v>
      </c>
      <c r="E108" s="231" t="s">
        <v>19</v>
      </c>
      <c r="F108" s="232" t="s">
        <v>1000</v>
      </c>
      <c r="G108" s="229"/>
      <c r="H108" s="231" t="s">
        <v>19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272</v>
      </c>
      <c r="AU108" s="238" t="s">
        <v>79</v>
      </c>
      <c r="AV108" s="13" t="s">
        <v>74</v>
      </c>
      <c r="AW108" s="13" t="s">
        <v>274</v>
      </c>
      <c r="AX108" s="13" t="s">
        <v>69</v>
      </c>
      <c r="AY108" s="238" t="s">
        <v>116</v>
      </c>
    </row>
    <row r="109" s="14" customFormat="1">
      <c r="A109" s="14"/>
      <c r="B109" s="239"/>
      <c r="C109" s="240"/>
      <c r="D109" s="230" t="s">
        <v>272</v>
      </c>
      <c r="E109" s="241" t="s">
        <v>19</v>
      </c>
      <c r="F109" s="242" t="s">
        <v>1001</v>
      </c>
      <c r="G109" s="240"/>
      <c r="H109" s="243">
        <v>179.39999999999998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272</v>
      </c>
      <c r="AU109" s="249" t="s">
        <v>79</v>
      </c>
      <c r="AV109" s="14" t="s">
        <v>79</v>
      </c>
      <c r="AW109" s="14" t="s">
        <v>274</v>
      </c>
      <c r="AX109" s="14" t="s">
        <v>69</v>
      </c>
      <c r="AY109" s="249" t="s">
        <v>116</v>
      </c>
    </row>
    <row r="110" s="14" customFormat="1">
      <c r="A110" s="14"/>
      <c r="B110" s="239"/>
      <c r="C110" s="240"/>
      <c r="D110" s="230" t="s">
        <v>272</v>
      </c>
      <c r="E110" s="241" t="s">
        <v>19</v>
      </c>
      <c r="F110" s="242" t="s">
        <v>1002</v>
      </c>
      <c r="G110" s="240"/>
      <c r="H110" s="243">
        <v>90.5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272</v>
      </c>
      <c r="AU110" s="249" t="s">
        <v>79</v>
      </c>
      <c r="AV110" s="14" t="s">
        <v>79</v>
      </c>
      <c r="AW110" s="14" t="s">
        <v>274</v>
      </c>
      <c r="AX110" s="14" t="s">
        <v>69</v>
      </c>
      <c r="AY110" s="249" t="s">
        <v>116</v>
      </c>
    </row>
    <row r="111" s="16" customFormat="1">
      <c r="A111" s="16"/>
      <c r="B111" s="261"/>
      <c r="C111" s="262"/>
      <c r="D111" s="230" t="s">
        <v>272</v>
      </c>
      <c r="E111" s="263" t="s">
        <v>19</v>
      </c>
      <c r="F111" s="264" t="s">
        <v>329</v>
      </c>
      <c r="G111" s="262"/>
      <c r="H111" s="265">
        <v>269.89999999999998</v>
      </c>
      <c r="I111" s="266"/>
      <c r="J111" s="262"/>
      <c r="K111" s="262"/>
      <c r="L111" s="267"/>
      <c r="M111" s="268"/>
      <c r="N111" s="269"/>
      <c r="O111" s="269"/>
      <c r="P111" s="269"/>
      <c r="Q111" s="269"/>
      <c r="R111" s="269"/>
      <c r="S111" s="269"/>
      <c r="T111" s="270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71" t="s">
        <v>272</v>
      </c>
      <c r="AU111" s="271" t="s">
        <v>79</v>
      </c>
      <c r="AV111" s="16" t="s">
        <v>279</v>
      </c>
      <c r="AW111" s="16" t="s">
        <v>274</v>
      </c>
      <c r="AX111" s="16" t="s">
        <v>69</v>
      </c>
      <c r="AY111" s="271" t="s">
        <v>116</v>
      </c>
    </row>
    <row r="112" s="14" customFormat="1">
      <c r="A112" s="14"/>
      <c r="B112" s="239"/>
      <c r="C112" s="240"/>
      <c r="D112" s="230" t="s">
        <v>272</v>
      </c>
      <c r="E112" s="241" t="s">
        <v>19</v>
      </c>
      <c r="F112" s="242" t="s">
        <v>1003</v>
      </c>
      <c r="G112" s="240"/>
      <c r="H112" s="243">
        <v>25.299999999999997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272</v>
      </c>
      <c r="AU112" s="249" t="s">
        <v>79</v>
      </c>
      <c r="AV112" s="14" t="s">
        <v>79</v>
      </c>
      <c r="AW112" s="14" t="s">
        <v>274</v>
      </c>
      <c r="AX112" s="14" t="s">
        <v>69</v>
      </c>
      <c r="AY112" s="249" t="s">
        <v>116</v>
      </c>
    </row>
    <row r="113" s="14" customFormat="1">
      <c r="A113" s="14"/>
      <c r="B113" s="239"/>
      <c r="C113" s="240"/>
      <c r="D113" s="230" t="s">
        <v>272</v>
      </c>
      <c r="E113" s="241" t="s">
        <v>19</v>
      </c>
      <c r="F113" s="242" t="s">
        <v>1004</v>
      </c>
      <c r="G113" s="240"/>
      <c r="H113" s="243">
        <v>126.5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272</v>
      </c>
      <c r="AU113" s="249" t="s">
        <v>79</v>
      </c>
      <c r="AV113" s="14" t="s">
        <v>79</v>
      </c>
      <c r="AW113" s="14" t="s">
        <v>274</v>
      </c>
      <c r="AX113" s="14" t="s">
        <v>69</v>
      </c>
      <c r="AY113" s="249" t="s">
        <v>116</v>
      </c>
    </row>
    <row r="114" s="14" customFormat="1">
      <c r="A114" s="14"/>
      <c r="B114" s="239"/>
      <c r="C114" s="240"/>
      <c r="D114" s="230" t="s">
        <v>272</v>
      </c>
      <c r="E114" s="241" t="s">
        <v>19</v>
      </c>
      <c r="F114" s="242" t="s">
        <v>1005</v>
      </c>
      <c r="G114" s="240"/>
      <c r="H114" s="243">
        <v>65.700000000000003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272</v>
      </c>
      <c r="AU114" s="249" t="s">
        <v>79</v>
      </c>
      <c r="AV114" s="14" t="s">
        <v>79</v>
      </c>
      <c r="AW114" s="14" t="s">
        <v>274</v>
      </c>
      <c r="AX114" s="14" t="s">
        <v>69</v>
      </c>
      <c r="AY114" s="249" t="s">
        <v>116</v>
      </c>
    </row>
    <row r="115" s="14" customFormat="1">
      <c r="A115" s="14"/>
      <c r="B115" s="239"/>
      <c r="C115" s="240"/>
      <c r="D115" s="230" t="s">
        <v>272</v>
      </c>
      <c r="E115" s="241" t="s">
        <v>19</v>
      </c>
      <c r="F115" s="242" t="s">
        <v>1006</v>
      </c>
      <c r="G115" s="240"/>
      <c r="H115" s="243">
        <v>9.9000000000000004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272</v>
      </c>
      <c r="AU115" s="249" t="s">
        <v>79</v>
      </c>
      <c r="AV115" s="14" t="s">
        <v>79</v>
      </c>
      <c r="AW115" s="14" t="s">
        <v>274</v>
      </c>
      <c r="AX115" s="14" t="s">
        <v>69</v>
      </c>
      <c r="AY115" s="249" t="s">
        <v>116</v>
      </c>
    </row>
    <row r="116" s="14" customFormat="1">
      <c r="A116" s="14"/>
      <c r="B116" s="239"/>
      <c r="C116" s="240"/>
      <c r="D116" s="230" t="s">
        <v>272</v>
      </c>
      <c r="E116" s="241" t="s">
        <v>19</v>
      </c>
      <c r="F116" s="242" t="s">
        <v>1007</v>
      </c>
      <c r="G116" s="240"/>
      <c r="H116" s="243">
        <v>32.200000000000003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272</v>
      </c>
      <c r="AU116" s="249" t="s">
        <v>79</v>
      </c>
      <c r="AV116" s="14" t="s">
        <v>79</v>
      </c>
      <c r="AW116" s="14" t="s">
        <v>274</v>
      </c>
      <c r="AX116" s="14" t="s">
        <v>69</v>
      </c>
      <c r="AY116" s="249" t="s">
        <v>116</v>
      </c>
    </row>
    <row r="117" s="14" customFormat="1">
      <c r="A117" s="14"/>
      <c r="B117" s="239"/>
      <c r="C117" s="240"/>
      <c r="D117" s="230" t="s">
        <v>272</v>
      </c>
      <c r="E117" s="241" t="s">
        <v>19</v>
      </c>
      <c r="F117" s="242" t="s">
        <v>1008</v>
      </c>
      <c r="G117" s="240"/>
      <c r="H117" s="243">
        <v>17.100000000000001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272</v>
      </c>
      <c r="AU117" s="249" t="s">
        <v>79</v>
      </c>
      <c r="AV117" s="14" t="s">
        <v>79</v>
      </c>
      <c r="AW117" s="14" t="s">
        <v>274</v>
      </c>
      <c r="AX117" s="14" t="s">
        <v>69</v>
      </c>
      <c r="AY117" s="249" t="s">
        <v>116</v>
      </c>
    </row>
    <row r="118" s="14" customFormat="1">
      <c r="A118" s="14"/>
      <c r="B118" s="239"/>
      <c r="C118" s="240"/>
      <c r="D118" s="230" t="s">
        <v>272</v>
      </c>
      <c r="E118" s="241" t="s">
        <v>19</v>
      </c>
      <c r="F118" s="242" t="s">
        <v>1009</v>
      </c>
      <c r="G118" s="240"/>
      <c r="H118" s="243">
        <v>27.600000000000001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272</v>
      </c>
      <c r="AU118" s="249" t="s">
        <v>79</v>
      </c>
      <c r="AV118" s="14" t="s">
        <v>79</v>
      </c>
      <c r="AW118" s="14" t="s">
        <v>274</v>
      </c>
      <c r="AX118" s="14" t="s">
        <v>69</v>
      </c>
      <c r="AY118" s="249" t="s">
        <v>116</v>
      </c>
    </row>
    <row r="119" s="14" customFormat="1">
      <c r="A119" s="14"/>
      <c r="B119" s="239"/>
      <c r="C119" s="240"/>
      <c r="D119" s="230" t="s">
        <v>272</v>
      </c>
      <c r="E119" s="241" t="s">
        <v>19</v>
      </c>
      <c r="F119" s="242" t="s">
        <v>1010</v>
      </c>
      <c r="G119" s="240"/>
      <c r="H119" s="243">
        <v>12.1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272</v>
      </c>
      <c r="AU119" s="249" t="s">
        <v>79</v>
      </c>
      <c r="AV119" s="14" t="s">
        <v>79</v>
      </c>
      <c r="AW119" s="14" t="s">
        <v>274</v>
      </c>
      <c r="AX119" s="14" t="s">
        <v>69</v>
      </c>
      <c r="AY119" s="249" t="s">
        <v>116</v>
      </c>
    </row>
    <row r="120" s="13" customFormat="1">
      <c r="A120" s="13"/>
      <c r="B120" s="228"/>
      <c r="C120" s="229"/>
      <c r="D120" s="230" t="s">
        <v>272</v>
      </c>
      <c r="E120" s="231" t="s">
        <v>19</v>
      </c>
      <c r="F120" s="232" t="s">
        <v>1011</v>
      </c>
      <c r="G120" s="229"/>
      <c r="H120" s="231" t="s">
        <v>19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272</v>
      </c>
      <c r="AU120" s="238" t="s">
        <v>79</v>
      </c>
      <c r="AV120" s="13" t="s">
        <v>74</v>
      </c>
      <c r="AW120" s="13" t="s">
        <v>274</v>
      </c>
      <c r="AX120" s="13" t="s">
        <v>69</v>
      </c>
      <c r="AY120" s="238" t="s">
        <v>116</v>
      </c>
    </row>
    <row r="121" s="15" customFormat="1">
      <c r="A121" s="15"/>
      <c r="B121" s="250"/>
      <c r="C121" s="251"/>
      <c r="D121" s="230" t="s">
        <v>272</v>
      </c>
      <c r="E121" s="252" t="s">
        <v>19</v>
      </c>
      <c r="F121" s="253" t="s">
        <v>1012</v>
      </c>
      <c r="G121" s="251"/>
      <c r="H121" s="254">
        <v>586.30000000000007</v>
      </c>
      <c r="I121" s="255"/>
      <c r="J121" s="251"/>
      <c r="K121" s="251"/>
      <c r="L121" s="256"/>
      <c r="M121" s="257"/>
      <c r="N121" s="258"/>
      <c r="O121" s="258"/>
      <c r="P121" s="258"/>
      <c r="Q121" s="258"/>
      <c r="R121" s="258"/>
      <c r="S121" s="258"/>
      <c r="T121" s="25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0" t="s">
        <v>272</v>
      </c>
      <c r="AU121" s="260" t="s">
        <v>79</v>
      </c>
      <c r="AV121" s="15" t="s">
        <v>137</v>
      </c>
      <c r="AW121" s="15" t="s">
        <v>274</v>
      </c>
      <c r="AX121" s="15" t="s">
        <v>69</v>
      </c>
      <c r="AY121" s="260" t="s">
        <v>116</v>
      </c>
    </row>
    <row r="122" s="14" customFormat="1">
      <c r="A122" s="14"/>
      <c r="B122" s="239"/>
      <c r="C122" s="240"/>
      <c r="D122" s="230" t="s">
        <v>272</v>
      </c>
      <c r="E122" s="241" t="s">
        <v>19</v>
      </c>
      <c r="F122" s="242" t="s">
        <v>1013</v>
      </c>
      <c r="G122" s="240"/>
      <c r="H122" s="243">
        <v>0.58699999999999997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272</v>
      </c>
      <c r="AU122" s="249" t="s">
        <v>79</v>
      </c>
      <c r="AV122" s="14" t="s">
        <v>79</v>
      </c>
      <c r="AW122" s="14" t="s">
        <v>274</v>
      </c>
      <c r="AX122" s="14" t="s">
        <v>74</v>
      </c>
      <c r="AY122" s="249" t="s">
        <v>116</v>
      </c>
    </row>
    <row r="123" s="12" customFormat="1" ht="22.8" customHeight="1">
      <c r="A123" s="12"/>
      <c r="B123" s="188"/>
      <c r="C123" s="189"/>
      <c r="D123" s="190" t="s">
        <v>68</v>
      </c>
      <c r="E123" s="202" t="s">
        <v>74</v>
      </c>
      <c r="F123" s="202" t="s">
        <v>295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P124+SUM(P125:P311)</f>
        <v>0</v>
      </c>
      <c r="Q123" s="196"/>
      <c r="R123" s="197">
        <f>R124+SUM(R125:R311)</f>
        <v>1045.0428128000001</v>
      </c>
      <c r="S123" s="196"/>
      <c r="T123" s="198">
        <f>T124+SUM(T125:T311)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74</v>
      </c>
      <c r="AT123" s="200" t="s">
        <v>68</v>
      </c>
      <c r="AU123" s="200" t="s">
        <v>74</v>
      </c>
      <c r="AY123" s="199" t="s">
        <v>116</v>
      </c>
      <c r="BK123" s="201">
        <f>BK124+SUM(BK125:BK311)</f>
        <v>0</v>
      </c>
    </row>
    <row r="124" s="2" customFormat="1" ht="90" customHeight="1">
      <c r="A124" s="41"/>
      <c r="B124" s="42"/>
      <c r="C124" s="204" t="s">
        <v>137</v>
      </c>
      <c r="D124" s="204" t="s">
        <v>119</v>
      </c>
      <c r="E124" s="205" t="s">
        <v>296</v>
      </c>
      <c r="F124" s="206" t="s">
        <v>297</v>
      </c>
      <c r="G124" s="207" t="s">
        <v>298</v>
      </c>
      <c r="H124" s="208">
        <v>32</v>
      </c>
      <c r="I124" s="209"/>
      <c r="J124" s="210">
        <f>ROUND(I124*H124,2)</f>
        <v>0</v>
      </c>
      <c r="K124" s="206" t="s">
        <v>123</v>
      </c>
      <c r="L124" s="47"/>
      <c r="M124" s="211" t="s">
        <v>19</v>
      </c>
      <c r="N124" s="212" t="s">
        <v>40</v>
      </c>
      <c r="O124" s="87"/>
      <c r="P124" s="213">
        <f>O124*H124</f>
        <v>0</v>
      </c>
      <c r="Q124" s="213">
        <v>0.0086767000000000007</v>
      </c>
      <c r="R124" s="213">
        <f>Q124*H124</f>
        <v>0.27765440000000002</v>
      </c>
      <c r="S124" s="213">
        <v>0</v>
      </c>
      <c r="T124" s="214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5" t="s">
        <v>137</v>
      </c>
      <c r="AT124" s="215" t="s">
        <v>119</v>
      </c>
      <c r="AU124" s="215" t="s">
        <v>79</v>
      </c>
      <c r="AY124" s="20" t="s">
        <v>116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20" t="s">
        <v>74</v>
      </c>
      <c r="BK124" s="216">
        <f>ROUND(I124*H124,2)</f>
        <v>0</v>
      </c>
      <c r="BL124" s="20" t="s">
        <v>137</v>
      </c>
      <c r="BM124" s="215" t="s">
        <v>1014</v>
      </c>
    </row>
    <row r="125" s="2" customFormat="1">
      <c r="A125" s="41"/>
      <c r="B125" s="42"/>
      <c r="C125" s="43"/>
      <c r="D125" s="217" t="s">
        <v>126</v>
      </c>
      <c r="E125" s="43"/>
      <c r="F125" s="218" t="s">
        <v>300</v>
      </c>
      <c r="G125" s="43"/>
      <c r="H125" s="43"/>
      <c r="I125" s="219"/>
      <c r="J125" s="43"/>
      <c r="K125" s="43"/>
      <c r="L125" s="47"/>
      <c r="M125" s="220"/>
      <c r="N125" s="221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126</v>
      </c>
      <c r="AU125" s="20" t="s">
        <v>79</v>
      </c>
    </row>
    <row r="126" s="13" customFormat="1">
      <c r="A126" s="13"/>
      <c r="B126" s="228"/>
      <c r="C126" s="229"/>
      <c r="D126" s="230" t="s">
        <v>272</v>
      </c>
      <c r="E126" s="231" t="s">
        <v>19</v>
      </c>
      <c r="F126" s="232" t="s">
        <v>1015</v>
      </c>
      <c r="G126" s="229"/>
      <c r="H126" s="231" t="s">
        <v>19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272</v>
      </c>
      <c r="AU126" s="238" t="s">
        <v>79</v>
      </c>
      <c r="AV126" s="13" t="s">
        <v>74</v>
      </c>
      <c r="AW126" s="13" t="s">
        <v>274</v>
      </c>
      <c r="AX126" s="13" t="s">
        <v>69</v>
      </c>
      <c r="AY126" s="238" t="s">
        <v>116</v>
      </c>
    </row>
    <row r="127" s="14" customFormat="1">
      <c r="A127" s="14"/>
      <c r="B127" s="239"/>
      <c r="C127" s="240"/>
      <c r="D127" s="230" t="s">
        <v>272</v>
      </c>
      <c r="E127" s="241" t="s">
        <v>19</v>
      </c>
      <c r="F127" s="242" t="s">
        <v>1016</v>
      </c>
      <c r="G127" s="240"/>
      <c r="H127" s="243">
        <v>4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272</v>
      </c>
      <c r="AU127" s="249" t="s">
        <v>79</v>
      </c>
      <c r="AV127" s="14" t="s">
        <v>79</v>
      </c>
      <c r="AW127" s="14" t="s">
        <v>274</v>
      </c>
      <c r="AX127" s="14" t="s">
        <v>69</v>
      </c>
      <c r="AY127" s="249" t="s">
        <v>116</v>
      </c>
    </row>
    <row r="128" s="14" customFormat="1">
      <c r="A128" s="14"/>
      <c r="B128" s="239"/>
      <c r="C128" s="240"/>
      <c r="D128" s="230" t="s">
        <v>272</v>
      </c>
      <c r="E128" s="241" t="s">
        <v>19</v>
      </c>
      <c r="F128" s="242" t="s">
        <v>1017</v>
      </c>
      <c r="G128" s="240"/>
      <c r="H128" s="243">
        <v>2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272</v>
      </c>
      <c r="AU128" s="249" t="s">
        <v>79</v>
      </c>
      <c r="AV128" s="14" t="s">
        <v>79</v>
      </c>
      <c r="AW128" s="14" t="s">
        <v>274</v>
      </c>
      <c r="AX128" s="14" t="s">
        <v>69</v>
      </c>
      <c r="AY128" s="249" t="s">
        <v>116</v>
      </c>
    </row>
    <row r="129" s="14" customFormat="1">
      <c r="A129" s="14"/>
      <c r="B129" s="239"/>
      <c r="C129" s="240"/>
      <c r="D129" s="230" t="s">
        <v>272</v>
      </c>
      <c r="E129" s="241" t="s">
        <v>19</v>
      </c>
      <c r="F129" s="242" t="s">
        <v>1018</v>
      </c>
      <c r="G129" s="240"/>
      <c r="H129" s="243">
        <v>4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272</v>
      </c>
      <c r="AU129" s="249" t="s">
        <v>79</v>
      </c>
      <c r="AV129" s="14" t="s">
        <v>79</v>
      </c>
      <c r="AW129" s="14" t="s">
        <v>274</v>
      </c>
      <c r="AX129" s="14" t="s">
        <v>69</v>
      </c>
      <c r="AY129" s="249" t="s">
        <v>116</v>
      </c>
    </row>
    <row r="130" s="14" customFormat="1">
      <c r="A130" s="14"/>
      <c r="B130" s="239"/>
      <c r="C130" s="240"/>
      <c r="D130" s="230" t="s">
        <v>272</v>
      </c>
      <c r="E130" s="241" t="s">
        <v>19</v>
      </c>
      <c r="F130" s="242" t="s">
        <v>1019</v>
      </c>
      <c r="G130" s="240"/>
      <c r="H130" s="243">
        <v>4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272</v>
      </c>
      <c r="AU130" s="249" t="s">
        <v>79</v>
      </c>
      <c r="AV130" s="14" t="s">
        <v>79</v>
      </c>
      <c r="AW130" s="14" t="s">
        <v>274</v>
      </c>
      <c r="AX130" s="14" t="s">
        <v>69</v>
      </c>
      <c r="AY130" s="249" t="s">
        <v>116</v>
      </c>
    </row>
    <row r="131" s="14" customFormat="1">
      <c r="A131" s="14"/>
      <c r="B131" s="239"/>
      <c r="C131" s="240"/>
      <c r="D131" s="230" t="s">
        <v>272</v>
      </c>
      <c r="E131" s="241" t="s">
        <v>19</v>
      </c>
      <c r="F131" s="242" t="s">
        <v>1020</v>
      </c>
      <c r="G131" s="240"/>
      <c r="H131" s="243">
        <v>2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272</v>
      </c>
      <c r="AU131" s="249" t="s">
        <v>79</v>
      </c>
      <c r="AV131" s="14" t="s">
        <v>79</v>
      </c>
      <c r="AW131" s="14" t="s">
        <v>274</v>
      </c>
      <c r="AX131" s="14" t="s">
        <v>69</v>
      </c>
      <c r="AY131" s="249" t="s">
        <v>116</v>
      </c>
    </row>
    <row r="132" s="14" customFormat="1">
      <c r="A132" s="14"/>
      <c r="B132" s="239"/>
      <c r="C132" s="240"/>
      <c r="D132" s="230" t="s">
        <v>272</v>
      </c>
      <c r="E132" s="241" t="s">
        <v>19</v>
      </c>
      <c r="F132" s="242" t="s">
        <v>1021</v>
      </c>
      <c r="G132" s="240"/>
      <c r="H132" s="243">
        <v>2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272</v>
      </c>
      <c r="AU132" s="249" t="s">
        <v>79</v>
      </c>
      <c r="AV132" s="14" t="s">
        <v>79</v>
      </c>
      <c r="AW132" s="14" t="s">
        <v>274</v>
      </c>
      <c r="AX132" s="14" t="s">
        <v>69</v>
      </c>
      <c r="AY132" s="249" t="s">
        <v>116</v>
      </c>
    </row>
    <row r="133" s="14" customFormat="1">
      <c r="A133" s="14"/>
      <c r="B133" s="239"/>
      <c r="C133" s="240"/>
      <c r="D133" s="230" t="s">
        <v>272</v>
      </c>
      <c r="E133" s="241" t="s">
        <v>19</v>
      </c>
      <c r="F133" s="242" t="s">
        <v>1022</v>
      </c>
      <c r="G133" s="240"/>
      <c r="H133" s="243">
        <v>4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9" t="s">
        <v>272</v>
      </c>
      <c r="AU133" s="249" t="s">
        <v>79</v>
      </c>
      <c r="AV133" s="14" t="s">
        <v>79</v>
      </c>
      <c r="AW133" s="14" t="s">
        <v>274</v>
      </c>
      <c r="AX133" s="14" t="s">
        <v>69</v>
      </c>
      <c r="AY133" s="249" t="s">
        <v>116</v>
      </c>
    </row>
    <row r="134" s="14" customFormat="1">
      <c r="A134" s="14"/>
      <c r="B134" s="239"/>
      <c r="C134" s="240"/>
      <c r="D134" s="230" t="s">
        <v>272</v>
      </c>
      <c r="E134" s="241" t="s">
        <v>19</v>
      </c>
      <c r="F134" s="242" t="s">
        <v>1023</v>
      </c>
      <c r="G134" s="240"/>
      <c r="H134" s="243">
        <v>6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272</v>
      </c>
      <c r="AU134" s="249" t="s">
        <v>79</v>
      </c>
      <c r="AV134" s="14" t="s">
        <v>79</v>
      </c>
      <c r="AW134" s="14" t="s">
        <v>274</v>
      </c>
      <c r="AX134" s="14" t="s">
        <v>69</v>
      </c>
      <c r="AY134" s="249" t="s">
        <v>116</v>
      </c>
    </row>
    <row r="135" s="14" customFormat="1">
      <c r="A135" s="14"/>
      <c r="B135" s="239"/>
      <c r="C135" s="240"/>
      <c r="D135" s="230" t="s">
        <v>272</v>
      </c>
      <c r="E135" s="241" t="s">
        <v>19</v>
      </c>
      <c r="F135" s="242" t="s">
        <v>1024</v>
      </c>
      <c r="G135" s="240"/>
      <c r="H135" s="243">
        <v>4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272</v>
      </c>
      <c r="AU135" s="249" t="s">
        <v>79</v>
      </c>
      <c r="AV135" s="14" t="s">
        <v>79</v>
      </c>
      <c r="AW135" s="14" t="s">
        <v>274</v>
      </c>
      <c r="AX135" s="14" t="s">
        <v>69</v>
      </c>
      <c r="AY135" s="249" t="s">
        <v>116</v>
      </c>
    </row>
    <row r="136" s="13" customFormat="1">
      <c r="A136" s="13"/>
      <c r="B136" s="228"/>
      <c r="C136" s="229"/>
      <c r="D136" s="230" t="s">
        <v>272</v>
      </c>
      <c r="E136" s="231" t="s">
        <v>19</v>
      </c>
      <c r="F136" s="232" t="s">
        <v>1025</v>
      </c>
      <c r="G136" s="229"/>
      <c r="H136" s="231" t="s">
        <v>19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272</v>
      </c>
      <c r="AU136" s="238" t="s">
        <v>79</v>
      </c>
      <c r="AV136" s="13" t="s">
        <v>74</v>
      </c>
      <c r="AW136" s="13" t="s">
        <v>274</v>
      </c>
      <c r="AX136" s="13" t="s">
        <v>69</v>
      </c>
      <c r="AY136" s="238" t="s">
        <v>116</v>
      </c>
    </row>
    <row r="137" s="14" customFormat="1">
      <c r="A137" s="14"/>
      <c r="B137" s="239"/>
      <c r="C137" s="240"/>
      <c r="D137" s="230" t="s">
        <v>272</v>
      </c>
      <c r="E137" s="241" t="s">
        <v>19</v>
      </c>
      <c r="F137" s="242" t="s">
        <v>1026</v>
      </c>
      <c r="G137" s="240"/>
      <c r="H137" s="243">
        <v>2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9" t="s">
        <v>272</v>
      </c>
      <c r="AU137" s="249" t="s">
        <v>79</v>
      </c>
      <c r="AV137" s="14" t="s">
        <v>79</v>
      </c>
      <c r="AW137" s="14" t="s">
        <v>274</v>
      </c>
      <c r="AX137" s="14" t="s">
        <v>69</v>
      </c>
      <c r="AY137" s="249" t="s">
        <v>116</v>
      </c>
    </row>
    <row r="138" s="14" customFormat="1">
      <c r="A138" s="14"/>
      <c r="B138" s="239"/>
      <c r="C138" s="240"/>
      <c r="D138" s="230" t="s">
        <v>272</v>
      </c>
      <c r="E138" s="241" t="s">
        <v>19</v>
      </c>
      <c r="F138" s="242" t="s">
        <v>1027</v>
      </c>
      <c r="G138" s="240"/>
      <c r="H138" s="243">
        <v>2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272</v>
      </c>
      <c r="AU138" s="249" t="s">
        <v>79</v>
      </c>
      <c r="AV138" s="14" t="s">
        <v>79</v>
      </c>
      <c r="AW138" s="14" t="s">
        <v>274</v>
      </c>
      <c r="AX138" s="14" t="s">
        <v>69</v>
      </c>
      <c r="AY138" s="249" t="s">
        <v>116</v>
      </c>
    </row>
    <row r="139" s="14" customFormat="1">
      <c r="A139" s="14"/>
      <c r="B139" s="239"/>
      <c r="C139" s="240"/>
      <c r="D139" s="230" t="s">
        <v>272</v>
      </c>
      <c r="E139" s="241" t="s">
        <v>19</v>
      </c>
      <c r="F139" s="242" t="s">
        <v>1028</v>
      </c>
      <c r="G139" s="240"/>
      <c r="H139" s="243">
        <v>2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9" t="s">
        <v>272</v>
      </c>
      <c r="AU139" s="249" t="s">
        <v>79</v>
      </c>
      <c r="AV139" s="14" t="s">
        <v>79</v>
      </c>
      <c r="AW139" s="14" t="s">
        <v>274</v>
      </c>
      <c r="AX139" s="14" t="s">
        <v>69</v>
      </c>
      <c r="AY139" s="249" t="s">
        <v>116</v>
      </c>
    </row>
    <row r="140" s="15" customFormat="1">
      <c r="A140" s="15"/>
      <c r="B140" s="250"/>
      <c r="C140" s="251"/>
      <c r="D140" s="230" t="s">
        <v>272</v>
      </c>
      <c r="E140" s="252" t="s">
        <v>19</v>
      </c>
      <c r="F140" s="253" t="s">
        <v>278</v>
      </c>
      <c r="G140" s="251"/>
      <c r="H140" s="254">
        <v>38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0" t="s">
        <v>272</v>
      </c>
      <c r="AU140" s="260" t="s">
        <v>79</v>
      </c>
      <c r="AV140" s="15" t="s">
        <v>137</v>
      </c>
      <c r="AW140" s="15" t="s">
        <v>274</v>
      </c>
      <c r="AX140" s="15" t="s">
        <v>69</v>
      </c>
      <c r="AY140" s="260" t="s">
        <v>116</v>
      </c>
    </row>
    <row r="141" s="14" customFormat="1">
      <c r="A141" s="14"/>
      <c r="B141" s="239"/>
      <c r="C141" s="240"/>
      <c r="D141" s="230" t="s">
        <v>272</v>
      </c>
      <c r="E141" s="241" t="s">
        <v>19</v>
      </c>
      <c r="F141" s="242" t="s">
        <v>1029</v>
      </c>
      <c r="G141" s="240"/>
      <c r="H141" s="243">
        <v>6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9" t="s">
        <v>272</v>
      </c>
      <c r="AU141" s="249" t="s">
        <v>79</v>
      </c>
      <c r="AV141" s="14" t="s">
        <v>79</v>
      </c>
      <c r="AW141" s="14" t="s">
        <v>274</v>
      </c>
      <c r="AX141" s="14" t="s">
        <v>69</v>
      </c>
      <c r="AY141" s="249" t="s">
        <v>116</v>
      </c>
    </row>
    <row r="142" s="14" customFormat="1">
      <c r="A142" s="14"/>
      <c r="B142" s="239"/>
      <c r="C142" s="240"/>
      <c r="D142" s="230" t="s">
        <v>272</v>
      </c>
      <c r="E142" s="241" t="s">
        <v>19</v>
      </c>
      <c r="F142" s="242" t="s">
        <v>1030</v>
      </c>
      <c r="G142" s="240"/>
      <c r="H142" s="243">
        <v>32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9" t="s">
        <v>272</v>
      </c>
      <c r="AU142" s="249" t="s">
        <v>79</v>
      </c>
      <c r="AV142" s="14" t="s">
        <v>79</v>
      </c>
      <c r="AW142" s="14" t="s">
        <v>274</v>
      </c>
      <c r="AX142" s="14" t="s">
        <v>74</v>
      </c>
      <c r="AY142" s="249" t="s">
        <v>116</v>
      </c>
    </row>
    <row r="143" s="2" customFormat="1" ht="100.5" customHeight="1">
      <c r="A143" s="41"/>
      <c r="B143" s="42"/>
      <c r="C143" s="204" t="s">
        <v>115</v>
      </c>
      <c r="D143" s="204" t="s">
        <v>119</v>
      </c>
      <c r="E143" s="205" t="s">
        <v>304</v>
      </c>
      <c r="F143" s="206" t="s">
        <v>305</v>
      </c>
      <c r="G143" s="207" t="s">
        <v>298</v>
      </c>
      <c r="H143" s="208">
        <v>6</v>
      </c>
      <c r="I143" s="209"/>
      <c r="J143" s="210">
        <f>ROUND(I143*H143,2)</f>
        <v>0</v>
      </c>
      <c r="K143" s="206" t="s">
        <v>123</v>
      </c>
      <c r="L143" s="47"/>
      <c r="M143" s="211" t="s">
        <v>19</v>
      </c>
      <c r="N143" s="212" t="s">
        <v>40</v>
      </c>
      <c r="O143" s="87"/>
      <c r="P143" s="213">
        <f>O143*H143</f>
        <v>0</v>
      </c>
      <c r="Q143" s="213">
        <v>0.0126885</v>
      </c>
      <c r="R143" s="213">
        <f>Q143*H143</f>
        <v>0.076131000000000004</v>
      </c>
      <c r="S143" s="213">
        <v>0</v>
      </c>
      <c r="T143" s="214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5" t="s">
        <v>137</v>
      </c>
      <c r="AT143" s="215" t="s">
        <v>119</v>
      </c>
      <c r="AU143" s="215" t="s">
        <v>79</v>
      </c>
      <c r="AY143" s="20" t="s">
        <v>116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20" t="s">
        <v>74</v>
      </c>
      <c r="BK143" s="216">
        <f>ROUND(I143*H143,2)</f>
        <v>0</v>
      </c>
      <c r="BL143" s="20" t="s">
        <v>137</v>
      </c>
      <c r="BM143" s="215" t="s">
        <v>1031</v>
      </c>
    </row>
    <row r="144" s="2" customFormat="1">
      <c r="A144" s="41"/>
      <c r="B144" s="42"/>
      <c r="C144" s="43"/>
      <c r="D144" s="217" t="s">
        <v>126</v>
      </c>
      <c r="E144" s="43"/>
      <c r="F144" s="218" t="s">
        <v>307</v>
      </c>
      <c r="G144" s="43"/>
      <c r="H144" s="43"/>
      <c r="I144" s="219"/>
      <c r="J144" s="43"/>
      <c r="K144" s="43"/>
      <c r="L144" s="47"/>
      <c r="M144" s="220"/>
      <c r="N144" s="221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126</v>
      </c>
      <c r="AU144" s="20" t="s">
        <v>79</v>
      </c>
    </row>
    <row r="145" s="2" customFormat="1" ht="100.5" customHeight="1">
      <c r="A145" s="41"/>
      <c r="B145" s="42"/>
      <c r="C145" s="204" t="s">
        <v>149</v>
      </c>
      <c r="D145" s="204" t="s">
        <v>119</v>
      </c>
      <c r="E145" s="205" t="s">
        <v>1032</v>
      </c>
      <c r="F145" s="206" t="s">
        <v>1033</v>
      </c>
      <c r="G145" s="207" t="s">
        <v>298</v>
      </c>
      <c r="H145" s="208">
        <v>4</v>
      </c>
      <c r="I145" s="209"/>
      <c r="J145" s="210">
        <f>ROUND(I145*H145,2)</f>
        <v>0</v>
      </c>
      <c r="K145" s="206" t="s">
        <v>123</v>
      </c>
      <c r="L145" s="47"/>
      <c r="M145" s="211" t="s">
        <v>19</v>
      </c>
      <c r="N145" s="212" t="s">
        <v>40</v>
      </c>
      <c r="O145" s="87"/>
      <c r="P145" s="213">
        <f>O145*H145</f>
        <v>0</v>
      </c>
      <c r="Q145" s="213">
        <v>0.0106826</v>
      </c>
      <c r="R145" s="213">
        <f>Q145*H145</f>
        <v>0.042730400000000002</v>
      </c>
      <c r="S145" s="213">
        <v>0</v>
      </c>
      <c r="T145" s="214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5" t="s">
        <v>137</v>
      </c>
      <c r="AT145" s="215" t="s">
        <v>119</v>
      </c>
      <c r="AU145" s="215" t="s">
        <v>79</v>
      </c>
      <c r="AY145" s="20" t="s">
        <v>116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20" t="s">
        <v>74</v>
      </c>
      <c r="BK145" s="216">
        <f>ROUND(I145*H145,2)</f>
        <v>0</v>
      </c>
      <c r="BL145" s="20" t="s">
        <v>137</v>
      </c>
      <c r="BM145" s="215" t="s">
        <v>1034</v>
      </c>
    </row>
    <row r="146" s="2" customFormat="1">
      <c r="A146" s="41"/>
      <c r="B146" s="42"/>
      <c r="C146" s="43"/>
      <c r="D146" s="217" t="s">
        <v>126</v>
      </c>
      <c r="E146" s="43"/>
      <c r="F146" s="218" t="s">
        <v>1035</v>
      </c>
      <c r="G146" s="43"/>
      <c r="H146" s="43"/>
      <c r="I146" s="219"/>
      <c r="J146" s="43"/>
      <c r="K146" s="43"/>
      <c r="L146" s="47"/>
      <c r="M146" s="220"/>
      <c r="N146" s="221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126</v>
      </c>
      <c r="AU146" s="20" t="s">
        <v>79</v>
      </c>
    </row>
    <row r="147" s="2" customFormat="1" ht="90" customHeight="1">
      <c r="A147" s="41"/>
      <c r="B147" s="42"/>
      <c r="C147" s="204" t="s">
        <v>154</v>
      </c>
      <c r="D147" s="204" t="s">
        <v>119</v>
      </c>
      <c r="E147" s="205" t="s">
        <v>309</v>
      </c>
      <c r="F147" s="206" t="s">
        <v>310</v>
      </c>
      <c r="G147" s="207" t="s">
        <v>298</v>
      </c>
      <c r="H147" s="208">
        <v>90</v>
      </c>
      <c r="I147" s="209"/>
      <c r="J147" s="210">
        <f>ROUND(I147*H147,2)</f>
        <v>0</v>
      </c>
      <c r="K147" s="206" t="s">
        <v>123</v>
      </c>
      <c r="L147" s="47"/>
      <c r="M147" s="211" t="s">
        <v>19</v>
      </c>
      <c r="N147" s="212" t="s">
        <v>40</v>
      </c>
      <c r="O147" s="87"/>
      <c r="P147" s="213">
        <f>O147*H147</f>
        <v>0</v>
      </c>
      <c r="Q147" s="213">
        <v>0.036904300000000001</v>
      </c>
      <c r="R147" s="213">
        <f>Q147*H147</f>
        <v>3.3213870000000001</v>
      </c>
      <c r="S147" s="213">
        <v>0</v>
      </c>
      <c r="T147" s="214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5" t="s">
        <v>137</v>
      </c>
      <c r="AT147" s="215" t="s">
        <v>119</v>
      </c>
      <c r="AU147" s="215" t="s">
        <v>79</v>
      </c>
      <c r="AY147" s="20" t="s">
        <v>116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20" t="s">
        <v>74</v>
      </c>
      <c r="BK147" s="216">
        <f>ROUND(I147*H147,2)</f>
        <v>0</v>
      </c>
      <c r="BL147" s="20" t="s">
        <v>137</v>
      </c>
      <c r="BM147" s="215" t="s">
        <v>1036</v>
      </c>
    </row>
    <row r="148" s="2" customFormat="1">
      <c r="A148" s="41"/>
      <c r="B148" s="42"/>
      <c r="C148" s="43"/>
      <c r="D148" s="217" t="s">
        <v>126</v>
      </c>
      <c r="E148" s="43"/>
      <c r="F148" s="218" t="s">
        <v>312</v>
      </c>
      <c r="G148" s="43"/>
      <c r="H148" s="43"/>
      <c r="I148" s="219"/>
      <c r="J148" s="43"/>
      <c r="K148" s="43"/>
      <c r="L148" s="47"/>
      <c r="M148" s="220"/>
      <c r="N148" s="221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126</v>
      </c>
      <c r="AU148" s="20" t="s">
        <v>79</v>
      </c>
    </row>
    <row r="149" s="13" customFormat="1">
      <c r="A149" s="13"/>
      <c r="B149" s="228"/>
      <c r="C149" s="229"/>
      <c r="D149" s="230" t="s">
        <v>272</v>
      </c>
      <c r="E149" s="231" t="s">
        <v>19</v>
      </c>
      <c r="F149" s="232" t="s">
        <v>1037</v>
      </c>
      <c r="G149" s="229"/>
      <c r="H149" s="231" t="s">
        <v>19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272</v>
      </c>
      <c r="AU149" s="238" t="s">
        <v>79</v>
      </c>
      <c r="AV149" s="13" t="s">
        <v>74</v>
      </c>
      <c r="AW149" s="13" t="s">
        <v>274</v>
      </c>
      <c r="AX149" s="13" t="s">
        <v>69</v>
      </c>
      <c r="AY149" s="238" t="s">
        <v>116</v>
      </c>
    </row>
    <row r="150" s="14" customFormat="1">
      <c r="A150" s="14"/>
      <c r="B150" s="239"/>
      <c r="C150" s="240"/>
      <c r="D150" s="230" t="s">
        <v>272</v>
      </c>
      <c r="E150" s="241" t="s">
        <v>19</v>
      </c>
      <c r="F150" s="242" t="s">
        <v>1038</v>
      </c>
      <c r="G150" s="240"/>
      <c r="H150" s="243">
        <v>26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272</v>
      </c>
      <c r="AU150" s="249" t="s">
        <v>79</v>
      </c>
      <c r="AV150" s="14" t="s">
        <v>79</v>
      </c>
      <c r="AW150" s="14" t="s">
        <v>274</v>
      </c>
      <c r="AX150" s="14" t="s">
        <v>69</v>
      </c>
      <c r="AY150" s="249" t="s">
        <v>116</v>
      </c>
    </row>
    <row r="151" s="14" customFormat="1">
      <c r="A151" s="14"/>
      <c r="B151" s="239"/>
      <c r="C151" s="240"/>
      <c r="D151" s="230" t="s">
        <v>272</v>
      </c>
      <c r="E151" s="241" t="s">
        <v>19</v>
      </c>
      <c r="F151" s="242" t="s">
        <v>1039</v>
      </c>
      <c r="G151" s="240"/>
      <c r="H151" s="243">
        <v>12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272</v>
      </c>
      <c r="AU151" s="249" t="s">
        <v>79</v>
      </c>
      <c r="AV151" s="14" t="s">
        <v>79</v>
      </c>
      <c r="AW151" s="14" t="s">
        <v>274</v>
      </c>
      <c r="AX151" s="14" t="s">
        <v>69</v>
      </c>
      <c r="AY151" s="249" t="s">
        <v>116</v>
      </c>
    </row>
    <row r="152" s="14" customFormat="1">
      <c r="A152" s="14"/>
      <c r="B152" s="239"/>
      <c r="C152" s="240"/>
      <c r="D152" s="230" t="s">
        <v>272</v>
      </c>
      <c r="E152" s="241" t="s">
        <v>19</v>
      </c>
      <c r="F152" s="242" t="s">
        <v>1040</v>
      </c>
      <c r="G152" s="240"/>
      <c r="H152" s="243">
        <v>22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272</v>
      </c>
      <c r="AU152" s="249" t="s">
        <v>79</v>
      </c>
      <c r="AV152" s="14" t="s">
        <v>79</v>
      </c>
      <c r="AW152" s="14" t="s">
        <v>274</v>
      </c>
      <c r="AX152" s="14" t="s">
        <v>69</v>
      </c>
      <c r="AY152" s="249" t="s">
        <v>116</v>
      </c>
    </row>
    <row r="153" s="14" customFormat="1">
      <c r="A153" s="14"/>
      <c r="B153" s="239"/>
      <c r="C153" s="240"/>
      <c r="D153" s="230" t="s">
        <v>272</v>
      </c>
      <c r="E153" s="241" t="s">
        <v>19</v>
      </c>
      <c r="F153" s="242" t="s">
        <v>1041</v>
      </c>
      <c r="G153" s="240"/>
      <c r="H153" s="243">
        <v>16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272</v>
      </c>
      <c r="AU153" s="249" t="s">
        <v>79</v>
      </c>
      <c r="AV153" s="14" t="s">
        <v>79</v>
      </c>
      <c r="AW153" s="14" t="s">
        <v>274</v>
      </c>
      <c r="AX153" s="14" t="s">
        <v>69</v>
      </c>
      <c r="AY153" s="249" t="s">
        <v>116</v>
      </c>
    </row>
    <row r="154" s="14" customFormat="1">
      <c r="A154" s="14"/>
      <c r="B154" s="239"/>
      <c r="C154" s="240"/>
      <c r="D154" s="230" t="s">
        <v>272</v>
      </c>
      <c r="E154" s="241" t="s">
        <v>19</v>
      </c>
      <c r="F154" s="242" t="s">
        <v>1042</v>
      </c>
      <c r="G154" s="240"/>
      <c r="H154" s="243">
        <v>14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272</v>
      </c>
      <c r="AU154" s="249" t="s">
        <v>79</v>
      </c>
      <c r="AV154" s="14" t="s">
        <v>79</v>
      </c>
      <c r="AW154" s="14" t="s">
        <v>274</v>
      </c>
      <c r="AX154" s="14" t="s">
        <v>69</v>
      </c>
      <c r="AY154" s="249" t="s">
        <v>116</v>
      </c>
    </row>
    <row r="155" s="15" customFormat="1">
      <c r="A155" s="15"/>
      <c r="B155" s="250"/>
      <c r="C155" s="251"/>
      <c r="D155" s="230" t="s">
        <v>272</v>
      </c>
      <c r="E155" s="252" t="s">
        <v>19</v>
      </c>
      <c r="F155" s="253" t="s">
        <v>278</v>
      </c>
      <c r="G155" s="251"/>
      <c r="H155" s="254">
        <v>90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0" t="s">
        <v>272</v>
      </c>
      <c r="AU155" s="260" t="s">
        <v>79</v>
      </c>
      <c r="AV155" s="15" t="s">
        <v>137</v>
      </c>
      <c r="AW155" s="15" t="s">
        <v>274</v>
      </c>
      <c r="AX155" s="15" t="s">
        <v>74</v>
      </c>
      <c r="AY155" s="260" t="s">
        <v>116</v>
      </c>
    </row>
    <row r="156" s="2" customFormat="1" ht="55.5" customHeight="1">
      <c r="A156" s="41"/>
      <c r="B156" s="42"/>
      <c r="C156" s="204" t="s">
        <v>159</v>
      </c>
      <c r="D156" s="204" t="s">
        <v>119</v>
      </c>
      <c r="E156" s="205" t="s">
        <v>316</v>
      </c>
      <c r="F156" s="206" t="s">
        <v>317</v>
      </c>
      <c r="G156" s="207" t="s">
        <v>318</v>
      </c>
      <c r="H156" s="208">
        <v>118.46299999999999</v>
      </c>
      <c r="I156" s="209"/>
      <c r="J156" s="210">
        <f>ROUND(I156*H156,2)</f>
        <v>0</v>
      </c>
      <c r="K156" s="206" t="s">
        <v>123</v>
      </c>
      <c r="L156" s="47"/>
      <c r="M156" s="211" t="s">
        <v>19</v>
      </c>
      <c r="N156" s="212" t="s">
        <v>40</v>
      </c>
      <c r="O156" s="8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5" t="s">
        <v>137</v>
      </c>
      <c r="AT156" s="215" t="s">
        <v>119</v>
      </c>
      <c r="AU156" s="215" t="s">
        <v>79</v>
      </c>
      <c r="AY156" s="20" t="s">
        <v>116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20" t="s">
        <v>74</v>
      </c>
      <c r="BK156" s="216">
        <f>ROUND(I156*H156,2)</f>
        <v>0</v>
      </c>
      <c r="BL156" s="20" t="s">
        <v>137</v>
      </c>
      <c r="BM156" s="215" t="s">
        <v>1043</v>
      </c>
    </row>
    <row r="157" s="2" customFormat="1">
      <c r="A157" s="41"/>
      <c r="B157" s="42"/>
      <c r="C157" s="43"/>
      <c r="D157" s="217" t="s">
        <v>126</v>
      </c>
      <c r="E157" s="43"/>
      <c r="F157" s="218" t="s">
        <v>320</v>
      </c>
      <c r="G157" s="43"/>
      <c r="H157" s="43"/>
      <c r="I157" s="219"/>
      <c r="J157" s="43"/>
      <c r="K157" s="43"/>
      <c r="L157" s="47"/>
      <c r="M157" s="220"/>
      <c r="N157" s="221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126</v>
      </c>
      <c r="AU157" s="20" t="s">
        <v>79</v>
      </c>
    </row>
    <row r="158" s="13" customFormat="1">
      <c r="A158" s="13"/>
      <c r="B158" s="228"/>
      <c r="C158" s="229"/>
      <c r="D158" s="230" t="s">
        <v>272</v>
      </c>
      <c r="E158" s="231" t="s">
        <v>19</v>
      </c>
      <c r="F158" s="232" t="s">
        <v>1044</v>
      </c>
      <c r="G158" s="229"/>
      <c r="H158" s="231" t="s">
        <v>19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272</v>
      </c>
      <c r="AU158" s="238" t="s">
        <v>79</v>
      </c>
      <c r="AV158" s="13" t="s">
        <v>74</v>
      </c>
      <c r="AW158" s="13" t="s">
        <v>274</v>
      </c>
      <c r="AX158" s="13" t="s">
        <v>69</v>
      </c>
      <c r="AY158" s="238" t="s">
        <v>116</v>
      </c>
    </row>
    <row r="159" s="14" customFormat="1">
      <c r="A159" s="14"/>
      <c r="B159" s="239"/>
      <c r="C159" s="240"/>
      <c r="D159" s="230" t="s">
        <v>272</v>
      </c>
      <c r="E159" s="241" t="s">
        <v>19</v>
      </c>
      <c r="F159" s="242" t="s">
        <v>1045</v>
      </c>
      <c r="G159" s="240"/>
      <c r="H159" s="243">
        <v>0.505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9" t="s">
        <v>272</v>
      </c>
      <c r="AU159" s="249" t="s">
        <v>79</v>
      </c>
      <c r="AV159" s="14" t="s">
        <v>79</v>
      </c>
      <c r="AW159" s="14" t="s">
        <v>274</v>
      </c>
      <c r="AX159" s="14" t="s">
        <v>69</v>
      </c>
      <c r="AY159" s="249" t="s">
        <v>116</v>
      </c>
    </row>
    <row r="160" s="13" customFormat="1">
      <c r="A160" s="13"/>
      <c r="B160" s="228"/>
      <c r="C160" s="229"/>
      <c r="D160" s="230" t="s">
        <v>272</v>
      </c>
      <c r="E160" s="231" t="s">
        <v>19</v>
      </c>
      <c r="F160" s="232" t="s">
        <v>1046</v>
      </c>
      <c r="G160" s="229"/>
      <c r="H160" s="231" t="s">
        <v>19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272</v>
      </c>
      <c r="AU160" s="238" t="s">
        <v>79</v>
      </c>
      <c r="AV160" s="13" t="s">
        <v>74</v>
      </c>
      <c r="AW160" s="13" t="s">
        <v>274</v>
      </c>
      <c r="AX160" s="13" t="s">
        <v>69</v>
      </c>
      <c r="AY160" s="238" t="s">
        <v>116</v>
      </c>
    </row>
    <row r="161" s="14" customFormat="1">
      <c r="A161" s="14"/>
      <c r="B161" s="239"/>
      <c r="C161" s="240"/>
      <c r="D161" s="230" t="s">
        <v>272</v>
      </c>
      <c r="E161" s="241" t="s">
        <v>19</v>
      </c>
      <c r="F161" s="242" t="s">
        <v>1047</v>
      </c>
      <c r="G161" s="240"/>
      <c r="H161" s="243">
        <v>10.964999999999998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272</v>
      </c>
      <c r="AU161" s="249" t="s">
        <v>79</v>
      </c>
      <c r="AV161" s="14" t="s">
        <v>79</v>
      </c>
      <c r="AW161" s="14" t="s">
        <v>274</v>
      </c>
      <c r="AX161" s="14" t="s">
        <v>69</v>
      </c>
      <c r="AY161" s="249" t="s">
        <v>116</v>
      </c>
    </row>
    <row r="162" s="14" customFormat="1">
      <c r="A162" s="14"/>
      <c r="B162" s="239"/>
      <c r="C162" s="240"/>
      <c r="D162" s="230" t="s">
        <v>272</v>
      </c>
      <c r="E162" s="241" t="s">
        <v>19</v>
      </c>
      <c r="F162" s="242" t="s">
        <v>1048</v>
      </c>
      <c r="G162" s="240"/>
      <c r="H162" s="243">
        <v>16.32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9" t="s">
        <v>272</v>
      </c>
      <c r="AU162" s="249" t="s">
        <v>79</v>
      </c>
      <c r="AV162" s="14" t="s">
        <v>79</v>
      </c>
      <c r="AW162" s="14" t="s">
        <v>274</v>
      </c>
      <c r="AX162" s="14" t="s">
        <v>69</v>
      </c>
      <c r="AY162" s="249" t="s">
        <v>116</v>
      </c>
    </row>
    <row r="163" s="14" customFormat="1">
      <c r="A163" s="14"/>
      <c r="B163" s="239"/>
      <c r="C163" s="240"/>
      <c r="D163" s="230" t="s">
        <v>272</v>
      </c>
      <c r="E163" s="241" t="s">
        <v>19</v>
      </c>
      <c r="F163" s="242" t="s">
        <v>1049</v>
      </c>
      <c r="G163" s="240"/>
      <c r="H163" s="243">
        <v>28.152000000000001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272</v>
      </c>
      <c r="AU163" s="249" t="s">
        <v>79</v>
      </c>
      <c r="AV163" s="14" t="s">
        <v>79</v>
      </c>
      <c r="AW163" s="14" t="s">
        <v>274</v>
      </c>
      <c r="AX163" s="14" t="s">
        <v>69</v>
      </c>
      <c r="AY163" s="249" t="s">
        <v>116</v>
      </c>
    </row>
    <row r="164" s="14" customFormat="1">
      <c r="A164" s="14"/>
      <c r="B164" s="239"/>
      <c r="C164" s="240"/>
      <c r="D164" s="230" t="s">
        <v>272</v>
      </c>
      <c r="E164" s="241" t="s">
        <v>19</v>
      </c>
      <c r="F164" s="242" t="s">
        <v>1050</v>
      </c>
      <c r="G164" s="240"/>
      <c r="H164" s="243">
        <v>10.656000000000002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272</v>
      </c>
      <c r="AU164" s="249" t="s">
        <v>79</v>
      </c>
      <c r="AV164" s="14" t="s">
        <v>79</v>
      </c>
      <c r="AW164" s="14" t="s">
        <v>274</v>
      </c>
      <c r="AX164" s="14" t="s">
        <v>69</v>
      </c>
      <c r="AY164" s="249" t="s">
        <v>116</v>
      </c>
    </row>
    <row r="165" s="14" customFormat="1">
      <c r="A165" s="14"/>
      <c r="B165" s="239"/>
      <c r="C165" s="240"/>
      <c r="D165" s="230" t="s">
        <v>272</v>
      </c>
      <c r="E165" s="241" t="s">
        <v>19</v>
      </c>
      <c r="F165" s="242" t="s">
        <v>1051</v>
      </c>
      <c r="G165" s="240"/>
      <c r="H165" s="243">
        <v>0.38249999999999995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9" t="s">
        <v>272</v>
      </c>
      <c r="AU165" s="249" t="s">
        <v>79</v>
      </c>
      <c r="AV165" s="14" t="s">
        <v>79</v>
      </c>
      <c r="AW165" s="14" t="s">
        <v>274</v>
      </c>
      <c r="AX165" s="14" t="s">
        <v>69</v>
      </c>
      <c r="AY165" s="249" t="s">
        <v>116</v>
      </c>
    </row>
    <row r="166" s="14" customFormat="1">
      <c r="A166" s="14"/>
      <c r="B166" s="239"/>
      <c r="C166" s="240"/>
      <c r="D166" s="230" t="s">
        <v>272</v>
      </c>
      <c r="E166" s="241" t="s">
        <v>19</v>
      </c>
      <c r="F166" s="242" t="s">
        <v>1052</v>
      </c>
      <c r="G166" s="240"/>
      <c r="H166" s="243">
        <v>5.0999999999999996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272</v>
      </c>
      <c r="AU166" s="249" t="s">
        <v>79</v>
      </c>
      <c r="AV166" s="14" t="s">
        <v>79</v>
      </c>
      <c r="AW166" s="14" t="s">
        <v>274</v>
      </c>
      <c r="AX166" s="14" t="s">
        <v>69</v>
      </c>
      <c r="AY166" s="249" t="s">
        <v>116</v>
      </c>
    </row>
    <row r="167" s="14" customFormat="1">
      <c r="A167" s="14"/>
      <c r="B167" s="239"/>
      <c r="C167" s="240"/>
      <c r="D167" s="230" t="s">
        <v>272</v>
      </c>
      <c r="E167" s="241" t="s">
        <v>19</v>
      </c>
      <c r="F167" s="242" t="s">
        <v>1053</v>
      </c>
      <c r="G167" s="240"/>
      <c r="H167" s="243">
        <v>3.2400000000000002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272</v>
      </c>
      <c r="AU167" s="249" t="s">
        <v>79</v>
      </c>
      <c r="AV167" s="14" t="s">
        <v>79</v>
      </c>
      <c r="AW167" s="14" t="s">
        <v>274</v>
      </c>
      <c r="AX167" s="14" t="s">
        <v>69</v>
      </c>
      <c r="AY167" s="249" t="s">
        <v>116</v>
      </c>
    </row>
    <row r="168" s="14" customFormat="1">
      <c r="A168" s="14"/>
      <c r="B168" s="239"/>
      <c r="C168" s="240"/>
      <c r="D168" s="230" t="s">
        <v>272</v>
      </c>
      <c r="E168" s="241" t="s">
        <v>19</v>
      </c>
      <c r="F168" s="242" t="s">
        <v>1054</v>
      </c>
      <c r="G168" s="240"/>
      <c r="H168" s="243">
        <v>1.2615000000000001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272</v>
      </c>
      <c r="AU168" s="249" t="s">
        <v>79</v>
      </c>
      <c r="AV168" s="14" t="s">
        <v>79</v>
      </c>
      <c r="AW168" s="14" t="s">
        <v>274</v>
      </c>
      <c r="AX168" s="14" t="s">
        <v>69</v>
      </c>
      <c r="AY168" s="249" t="s">
        <v>116</v>
      </c>
    </row>
    <row r="169" s="16" customFormat="1">
      <c r="A169" s="16"/>
      <c r="B169" s="261"/>
      <c r="C169" s="262"/>
      <c r="D169" s="230" t="s">
        <v>272</v>
      </c>
      <c r="E169" s="263" t="s">
        <v>19</v>
      </c>
      <c r="F169" s="264" t="s">
        <v>329</v>
      </c>
      <c r="G169" s="262"/>
      <c r="H169" s="265">
        <v>76.581999999999979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71" t="s">
        <v>272</v>
      </c>
      <c r="AU169" s="271" t="s">
        <v>79</v>
      </c>
      <c r="AV169" s="16" t="s">
        <v>279</v>
      </c>
      <c r="AW169" s="16" t="s">
        <v>274</v>
      </c>
      <c r="AX169" s="16" t="s">
        <v>69</v>
      </c>
      <c r="AY169" s="271" t="s">
        <v>116</v>
      </c>
    </row>
    <row r="170" s="13" customFormat="1">
      <c r="A170" s="13"/>
      <c r="B170" s="228"/>
      <c r="C170" s="229"/>
      <c r="D170" s="230" t="s">
        <v>272</v>
      </c>
      <c r="E170" s="231" t="s">
        <v>19</v>
      </c>
      <c r="F170" s="232" t="s">
        <v>1055</v>
      </c>
      <c r="G170" s="229"/>
      <c r="H170" s="231" t="s">
        <v>19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272</v>
      </c>
      <c r="AU170" s="238" t="s">
        <v>79</v>
      </c>
      <c r="AV170" s="13" t="s">
        <v>74</v>
      </c>
      <c r="AW170" s="13" t="s">
        <v>274</v>
      </c>
      <c r="AX170" s="13" t="s">
        <v>69</v>
      </c>
      <c r="AY170" s="238" t="s">
        <v>116</v>
      </c>
    </row>
    <row r="171" s="14" customFormat="1">
      <c r="A171" s="14"/>
      <c r="B171" s="239"/>
      <c r="C171" s="240"/>
      <c r="D171" s="230" t="s">
        <v>272</v>
      </c>
      <c r="E171" s="241" t="s">
        <v>19</v>
      </c>
      <c r="F171" s="242" t="s">
        <v>1056</v>
      </c>
      <c r="G171" s="240"/>
      <c r="H171" s="243">
        <v>2.3459999999999996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272</v>
      </c>
      <c r="AU171" s="249" t="s">
        <v>79</v>
      </c>
      <c r="AV171" s="14" t="s">
        <v>79</v>
      </c>
      <c r="AW171" s="14" t="s">
        <v>274</v>
      </c>
      <c r="AX171" s="14" t="s">
        <v>69</v>
      </c>
      <c r="AY171" s="249" t="s">
        <v>116</v>
      </c>
    </row>
    <row r="172" s="14" customFormat="1">
      <c r="A172" s="14"/>
      <c r="B172" s="239"/>
      <c r="C172" s="240"/>
      <c r="D172" s="230" t="s">
        <v>272</v>
      </c>
      <c r="E172" s="241" t="s">
        <v>19</v>
      </c>
      <c r="F172" s="242" t="s">
        <v>1057</v>
      </c>
      <c r="G172" s="240"/>
      <c r="H172" s="243">
        <v>7.9049999999999994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272</v>
      </c>
      <c r="AU172" s="249" t="s">
        <v>79</v>
      </c>
      <c r="AV172" s="14" t="s">
        <v>79</v>
      </c>
      <c r="AW172" s="14" t="s">
        <v>274</v>
      </c>
      <c r="AX172" s="14" t="s">
        <v>69</v>
      </c>
      <c r="AY172" s="249" t="s">
        <v>116</v>
      </c>
    </row>
    <row r="173" s="14" customFormat="1">
      <c r="A173" s="14"/>
      <c r="B173" s="239"/>
      <c r="C173" s="240"/>
      <c r="D173" s="230" t="s">
        <v>272</v>
      </c>
      <c r="E173" s="241" t="s">
        <v>19</v>
      </c>
      <c r="F173" s="242" t="s">
        <v>1058</v>
      </c>
      <c r="G173" s="240"/>
      <c r="H173" s="243">
        <v>4.0800000000000001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9" t="s">
        <v>272</v>
      </c>
      <c r="AU173" s="249" t="s">
        <v>79</v>
      </c>
      <c r="AV173" s="14" t="s">
        <v>79</v>
      </c>
      <c r="AW173" s="14" t="s">
        <v>274</v>
      </c>
      <c r="AX173" s="14" t="s">
        <v>69</v>
      </c>
      <c r="AY173" s="249" t="s">
        <v>116</v>
      </c>
    </row>
    <row r="174" s="14" customFormat="1">
      <c r="A174" s="14"/>
      <c r="B174" s="239"/>
      <c r="C174" s="240"/>
      <c r="D174" s="230" t="s">
        <v>272</v>
      </c>
      <c r="E174" s="241" t="s">
        <v>19</v>
      </c>
      <c r="F174" s="242" t="s">
        <v>1059</v>
      </c>
      <c r="G174" s="240"/>
      <c r="H174" s="243">
        <v>0.27000000000000002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272</v>
      </c>
      <c r="AU174" s="249" t="s">
        <v>79</v>
      </c>
      <c r="AV174" s="14" t="s">
        <v>79</v>
      </c>
      <c r="AW174" s="14" t="s">
        <v>274</v>
      </c>
      <c r="AX174" s="14" t="s">
        <v>69</v>
      </c>
      <c r="AY174" s="249" t="s">
        <v>116</v>
      </c>
    </row>
    <row r="175" s="16" customFormat="1">
      <c r="A175" s="16"/>
      <c r="B175" s="261"/>
      <c r="C175" s="262"/>
      <c r="D175" s="230" t="s">
        <v>272</v>
      </c>
      <c r="E175" s="263" t="s">
        <v>19</v>
      </c>
      <c r="F175" s="264" t="s">
        <v>329</v>
      </c>
      <c r="G175" s="262"/>
      <c r="H175" s="265">
        <v>14.600999999999999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1" t="s">
        <v>272</v>
      </c>
      <c r="AU175" s="271" t="s">
        <v>79</v>
      </c>
      <c r="AV175" s="16" t="s">
        <v>279</v>
      </c>
      <c r="AW175" s="16" t="s">
        <v>274</v>
      </c>
      <c r="AX175" s="16" t="s">
        <v>69</v>
      </c>
      <c r="AY175" s="271" t="s">
        <v>116</v>
      </c>
    </row>
    <row r="176" s="14" customFormat="1">
      <c r="A176" s="14"/>
      <c r="B176" s="239"/>
      <c r="C176" s="240"/>
      <c r="D176" s="230" t="s">
        <v>272</v>
      </c>
      <c r="E176" s="241" t="s">
        <v>19</v>
      </c>
      <c r="F176" s="242" t="s">
        <v>1060</v>
      </c>
      <c r="G176" s="240"/>
      <c r="H176" s="243">
        <v>4.7430000000000003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272</v>
      </c>
      <c r="AU176" s="249" t="s">
        <v>79</v>
      </c>
      <c r="AV176" s="14" t="s">
        <v>79</v>
      </c>
      <c r="AW176" s="14" t="s">
        <v>274</v>
      </c>
      <c r="AX176" s="14" t="s">
        <v>69</v>
      </c>
      <c r="AY176" s="249" t="s">
        <v>116</v>
      </c>
    </row>
    <row r="177" s="14" customFormat="1">
      <c r="A177" s="14"/>
      <c r="B177" s="239"/>
      <c r="C177" s="240"/>
      <c r="D177" s="230" t="s">
        <v>272</v>
      </c>
      <c r="E177" s="241" t="s">
        <v>19</v>
      </c>
      <c r="F177" s="242" t="s">
        <v>1061</v>
      </c>
      <c r="G177" s="240"/>
      <c r="H177" s="243">
        <v>0.27000000000000002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272</v>
      </c>
      <c r="AU177" s="249" t="s">
        <v>79</v>
      </c>
      <c r="AV177" s="14" t="s">
        <v>79</v>
      </c>
      <c r="AW177" s="14" t="s">
        <v>274</v>
      </c>
      <c r="AX177" s="14" t="s">
        <v>69</v>
      </c>
      <c r="AY177" s="249" t="s">
        <v>116</v>
      </c>
    </row>
    <row r="178" s="14" customFormat="1">
      <c r="A178" s="14"/>
      <c r="B178" s="239"/>
      <c r="C178" s="240"/>
      <c r="D178" s="230" t="s">
        <v>272</v>
      </c>
      <c r="E178" s="241" t="s">
        <v>19</v>
      </c>
      <c r="F178" s="242" t="s">
        <v>1062</v>
      </c>
      <c r="G178" s="240"/>
      <c r="H178" s="243">
        <v>2.5449999999999999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9" t="s">
        <v>272</v>
      </c>
      <c r="AU178" s="249" t="s">
        <v>79</v>
      </c>
      <c r="AV178" s="14" t="s">
        <v>79</v>
      </c>
      <c r="AW178" s="14" t="s">
        <v>274</v>
      </c>
      <c r="AX178" s="14" t="s">
        <v>69</v>
      </c>
      <c r="AY178" s="249" t="s">
        <v>116</v>
      </c>
    </row>
    <row r="179" s="14" customFormat="1">
      <c r="A179" s="14"/>
      <c r="B179" s="239"/>
      <c r="C179" s="240"/>
      <c r="D179" s="230" t="s">
        <v>272</v>
      </c>
      <c r="E179" s="241" t="s">
        <v>19</v>
      </c>
      <c r="F179" s="242" t="s">
        <v>1063</v>
      </c>
      <c r="G179" s="240"/>
      <c r="H179" s="243">
        <v>6.3899999999999988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9" t="s">
        <v>272</v>
      </c>
      <c r="AU179" s="249" t="s">
        <v>79</v>
      </c>
      <c r="AV179" s="14" t="s">
        <v>79</v>
      </c>
      <c r="AW179" s="14" t="s">
        <v>274</v>
      </c>
      <c r="AX179" s="14" t="s">
        <v>69</v>
      </c>
      <c r="AY179" s="249" t="s">
        <v>116</v>
      </c>
    </row>
    <row r="180" s="14" customFormat="1">
      <c r="A180" s="14"/>
      <c r="B180" s="239"/>
      <c r="C180" s="240"/>
      <c r="D180" s="230" t="s">
        <v>272</v>
      </c>
      <c r="E180" s="241" t="s">
        <v>19</v>
      </c>
      <c r="F180" s="242" t="s">
        <v>1064</v>
      </c>
      <c r="G180" s="240"/>
      <c r="H180" s="243">
        <v>5.3760000000000012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272</v>
      </c>
      <c r="AU180" s="249" t="s">
        <v>79</v>
      </c>
      <c r="AV180" s="14" t="s">
        <v>79</v>
      </c>
      <c r="AW180" s="14" t="s">
        <v>274</v>
      </c>
      <c r="AX180" s="14" t="s">
        <v>69</v>
      </c>
      <c r="AY180" s="249" t="s">
        <v>116</v>
      </c>
    </row>
    <row r="181" s="14" customFormat="1">
      <c r="A181" s="14"/>
      <c r="B181" s="239"/>
      <c r="C181" s="240"/>
      <c r="D181" s="230" t="s">
        <v>272</v>
      </c>
      <c r="E181" s="241" t="s">
        <v>19</v>
      </c>
      <c r="F181" s="242" t="s">
        <v>1065</v>
      </c>
      <c r="G181" s="240"/>
      <c r="H181" s="243">
        <v>1.29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9" t="s">
        <v>272</v>
      </c>
      <c r="AU181" s="249" t="s">
        <v>79</v>
      </c>
      <c r="AV181" s="14" t="s">
        <v>79</v>
      </c>
      <c r="AW181" s="14" t="s">
        <v>274</v>
      </c>
      <c r="AX181" s="14" t="s">
        <v>69</v>
      </c>
      <c r="AY181" s="249" t="s">
        <v>116</v>
      </c>
    </row>
    <row r="182" s="14" customFormat="1">
      <c r="A182" s="14"/>
      <c r="B182" s="239"/>
      <c r="C182" s="240"/>
      <c r="D182" s="230" t="s">
        <v>272</v>
      </c>
      <c r="E182" s="241" t="s">
        <v>19</v>
      </c>
      <c r="F182" s="242" t="s">
        <v>1066</v>
      </c>
      <c r="G182" s="240"/>
      <c r="H182" s="243">
        <v>5.3760000000000012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272</v>
      </c>
      <c r="AU182" s="249" t="s">
        <v>79</v>
      </c>
      <c r="AV182" s="14" t="s">
        <v>79</v>
      </c>
      <c r="AW182" s="14" t="s">
        <v>274</v>
      </c>
      <c r="AX182" s="14" t="s">
        <v>69</v>
      </c>
      <c r="AY182" s="249" t="s">
        <v>116</v>
      </c>
    </row>
    <row r="183" s="14" customFormat="1">
      <c r="A183" s="14"/>
      <c r="B183" s="239"/>
      <c r="C183" s="240"/>
      <c r="D183" s="230" t="s">
        <v>272</v>
      </c>
      <c r="E183" s="241" t="s">
        <v>19</v>
      </c>
      <c r="F183" s="242" t="s">
        <v>1067</v>
      </c>
      <c r="G183" s="240"/>
      <c r="H183" s="243">
        <v>1.29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272</v>
      </c>
      <c r="AU183" s="249" t="s">
        <v>79</v>
      </c>
      <c r="AV183" s="14" t="s">
        <v>79</v>
      </c>
      <c r="AW183" s="14" t="s">
        <v>274</v>
      </c>
      <c r="AX183" s="14" t="s">
        <v>69</v>
      </c>
      <c r="AY183" s="249" t="s">
        <v>116</v>
      </c>
    </row>
    <row r="184" s="16" customFormat="1">
      <c r="A184" s="16"/>
      <c r="B184" s="261"/>
      <c r="C184" s="262"/>
      <c r="D184" s="230" t="s">
        <v>272</v>
      </c>
      <c r="E184" s="263" t="s">
        <v>19</v>
      </c>
      <c r="F184" s="264" t="s">
        <v>329</v>
      </c>
      <c r="G184" s="262"/>
      <c r="H184" s="265">
        <v>27.279999999999998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71" t="s">
        <v>272</v>
      </c>
      <c r="AU184" s="271" t="s">
        <v>79</v>
      </c>
      <c r="AV184" s="16" t="s">
        <v>279</v>
      </c>
      <c r="AW184" s="16" t="s">
        <v>274</v>
      </c>
      <c r="AX184" s="16" t="s">
        <v>69</v>
      </c>
      <c r="AY184" s="271" t="s">
        <v>116</v>
      </c>
    </row>
    <row r="185" s="15" customFormat="1">
      <c r="A185" s="15"/>
      <c r="B185" s="250"/>
      <c r="C185" s="251"/>
      <c r="D185" s="230" t="s">
        <v>272</v>
      </c>
      <c r="E185" s="252" t="s">
        <v>19</v>
      </c>
      <c r="F185" s="253" t="s">
        <v>278</v>
      </c>
      <c r="G185" s="251"/>
      <c r="H185" s="254">
        <v>118.46299999999999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0" t="s">
        <v>272</v>
      </c>
      <c r="AU185" s="260" t="s">
        <v>79</v>
      </c>
      <c r="AV185" s="15" t="s">
        <v>137</v>
      </c>
      <c r="AW185" s="15" t="s">
        <v>274</v>
      </c>
      <c r="AX185" s="15" t="s">
        <v>74</v>
      </c>
      <c r="AY185" s="260" t="s">
        <v>116</v>
      </c>
    </row>
    <row r="186" s="2" customFormat="1" ht="37.8" customHeight="1">
      <c r="A186" s="41"/>
      <c r="B186" s="42"/>
      <c r="C186" s="204" t="s">
        <v>164</v>
      </c>
      <c r="D186" s="204" t="s">
        <v>119</v>
      </c>
      <c r="E186" s="205" t="s">
        <v>1068</v>
      </c>
      <c r="F186" s="206" t="s">
        <v>357</v>
      </c>
      <c r="G186" s="207" t="s">
        <v>318</v>
      </c>
      <c r="H186" s="208">
        <v>237.06</v>
      </c>
      <c r="I186" s="209"/>
      <c r="J186" s="210">
        <f>ROUND(I186*H186,2)</f>
        <v>0</v>
      </c>
      <c r="K186" s="206" t="s">
        <v>123</v>
      </c>
      <c r="L186" s="47"/>
      <c r="M186" s="211" t="s">
        <v>19</v>
      </c>
      <c r="N186" s="212" t="s">
        <v>40</v>
      </c>
      <c r="O186" s="87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5" t="s">
        <v>137</v>
      </c>
      <c r="AT186" s="215" t="s">
        <v>119</v>
      </c>
      <c r="AU186" s="215" t="s">
        <v>79</v>
      </c>
      <c r="AY186" s="20" t="s">
        <v>116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20" t="s">
        <v>74</v>
      </c>
      <c r="BK186" s="216">
        <f>ROUND(I186*H186,2)</f>
        <v>0</v>
      </c>
      <c r="BL186" s="20" t="s">
        <v>137</v>
      </c>
      <c r="BM186" s="215" t="s">
        <v>1069</v>
      </c>
    </row>
    <row r="187" s="2" customFormat="1">
      <c r="A187" s="41"/>
      <c r="B187" s="42"/>
      <c r="C187" s="43"/>
      <c r="D187" s="217" t="s">
        <v>126</v>
      </c>
      <c r="E187" s="43"/>
      <c r="F187" s="218" t="s">
        <v>1070</v>
      </c>
      <c r="G187" s="43"/>
      <c r="H187" s="43"/>
      <c r="I187" s="219"/>
      <c r="J187" s="43"/>
      <c r="K187" s="43"/>
      <c r="L187" s="47"/>
      <c r="M187" s="220"/>
      <c r="N187" s="221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126</v>
      </c>
      <c r="AU187" s="20" t="s">
        <v>79</v>
      </c>
    </row>
    <row r="188" s="13" customFormat="1">
      <c r="A188" s="13"/>
      <c r="B188" s="228"/>
      <c r="C188" s="229"/>
      <c r="D188" s="230" t="s">
        <v>272</v>
      </c>
      <c r="E188" s="231" t="s">
        <v>19</v>
      </c>
      <c r="F188" s="232" t="s">
        <v>1071</v>
      </c>
      <c r="G188" s="229"/>
      <c r="H188" s="231" t="s">
        <v>19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272</v>
      </c>
      <c r="AU188" s="238" t="s">
        <v>79</v>
      </c>
      <c r="AV188" s="13" t="s">
        <v>74</v>
      </c>
      <c r="AW188" s="13" t="s">
        <v>274</v>
      </c>
      <c r="AX188" s="13" t="s">
        <v>69</v>
      </c>
      <c r="AY188" s="238" t="s">
        <v>116</v>
      </c>
    </row>
    <row r="189" s="14" customFormat="1">
      <c r="A189" s="14"/>
      <c r="B189" s="239"/>
      <c r="C189" s="240"/>
      <c r="D189" s="230" t="s">
        <v>272</v>
      </c>
      <c r="E189" s="241" t="s">
        <v>19</v>
      </c>
      <c r="F189" s="242" t="s">
        <v>1072</v>
      </c>
      <c r="G189" s="240"/>
      <c r="H189" s="243">
        <v>148.5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272</v>
      </c>
      <c r="AU189" s="249" t="s">
        <v>79</v>
      </c>
      <c r="AV189" s="14" t="s">
        <v>79</v>
      </c>
      <c r="AW189" s="14" t="s">
        <v>274</v>
      </c>
      <c r="AX189" s="14" t="s">
        <v>69</v>
      </c>
      <c r="AY189" s="249" t="s">
        <v>116</v>
      </c>
    </row>
    <row r="190" s="14" customFormat="1">
      <c r="A190" s="14"/>
      <c r="B190" s="239"/>
      <c r="C190" s="240"/>
      <c r="D190" s="230" t="s">
        <v>272</v>
      </c>
      <c r="E190" s="241" t="s">
        <v>19</v>
      </c>
      <c r="F190" s="242" t="s">
        <v>1073</v>
      </c>
      <c r="G190" s="240"/>
      <c r="H190" s="243">
        <v>8.1600000000000001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9" t="s">
        <v>272</v>
      </c>
      <c r="AU190" s="249" t="s">
        <v>79</v>
      </c>
      <c r="AV190" s="14" t="s">
        <v>79</v>
      </c>
      <c r="AW190" s="14" t="s">
        <v>274</v>
      </c>
      <c r="AX190" s="14" t="s">
        <v>69</v>
      </c>
      <c r="AY190" s="249" t="s">
        <v>116</v>
      </c>
    </row>
    <row r="191" s="14" customFormat="1">
      <c r="A191" s="14"/>
      <c r="B191" s="239"/>
      <c r="C191" s="240"/>
      <c r="D191" s="230" t="s">
        <v>272</v>
      </c>
      <c r="E191" s="241" t="s">
        <v>19</v>
      </c>
      <c r="F191" s="242" t="s">
        <v>1074</v>
      </c>
      <c r="G191" s="240"/>
      <c r="H191" s="243">
        <v>15.120000000000001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9" t="s">
        <v>272</v>
      </c>
      <c r="AU191" s="249" t="s">
        <v>79</v>
      </c>
      <c r="AV191" s="14" t="s">
        <v>79</v>
      </c>
      <c r="AW191" s="14" t="s">
        <v>274</v>
      </c>
      <c r="AX191" s="14" t="s">
        <v>69</v>
      </c>
      <c r="AY191" s="249" t="s">
        <v>116</v>
      </c>
    </row>
    <row r="192" s="14" customFormat="1">
      <c r="A192" s="14"/>
      <c r="B192" s="239"/>
      <c r="C192" s="240"/>
      <c r="D192" s="230" t="s">
        <v>272</v>
      </c>
      <c r="E192" s="241" t="s">
        <v>19</v>
      </c>
      <c r="F192" s="242" t="s">
        <v>1075</v>
      </c>
      <c r="G192" s="240"/>
      <c r="H192" s="243">
        <v>65.280000000000001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9" t="s">
        <v>272</v>
      </c>
      <c r="AU192" s="249" t="s">
        <v>79</v>
      </c>
      <c r="AV192" s="14" t="s">
        <v>79</v>
      </c>
      <c r="AW192" s="14" t="s">
        <v>274</v>
      </c>
      <c r="AX192" s="14" t="s">
        <v>69</v>
      </c>
      <c r="AY192" s="249" t="s">
        <v>116</v>
      </c>
    </row>
    <row r="193" s="15" customFormat="1">
      <c r="A193" s="15"/>
      <c r="B193" s="250"/>
      <c r="C193" s="251"/>
      <c r="D193" s="230" t="s">
        <v>272</v>
      </c>
      <c r="E193" s="252" t="s">
        <v>19</v>
      </c>
      <c r="F193" s="253" t="s">
        <v>278</v>
      </c>
      <c r="G193" s="251"/>
      <c r="H193" s="254">
        <v>237.06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0" t="s">
        <v>272</v>
      </c>
      <c r="AU193" s="260" t="s">
        <v>79</v>
      </c>
      <c r="AV193" s="15" t="s">
        <v>137</v>
      </c>
      <c r="AW193" s="15" t="s">
        <v>274</v>
      </c>
      <c r="AX193" s="15" t="s">
        <v>74</v>
      </c>
      <c r="AY193" s="260" t="s">
        <v>116</v>
      </c>
    </row>
    <row r="194" s="2" customFormat="1" ht="37.8" customHeight="1">
      <c r="A194" s="41"/>
      <c r="B194" s="42"/>
      <c r="C194" s="204" t="s">
        <v>169</v>
      </c>
      <c r="D194" s="204" t="s">
        <v>119</v>
      </c>
      <c r="E194" s="205" t="s">
        <v>360</v>
      </c>
      <c r="F194" s="206" t="s">
        <v>1076</v>
      </c>
      <c r="G194" s="207" t="s">
        <v>318</v>
      </c>
      <c r="H194" s="208">
        <v>125</v>
      </c>
      <c r="I194" s="209"/>
      <c r="J194" s="210">
        <f>ROUND(I194*H194,2)</f>
        <v>0</v>
      </c>
      <c r="K194" s="206" t="s">
        <v>19</v>
      </c>
      <c r="L194" s="47"/>
      <c r="M194" s="211" t="s">
        <v>19</v>
      </c>
      <c r="N194" s="212" t="s">
        <v>40</v>
      </c>
      <c r="O194" s="87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5" t="s">
        <v>137</v>
      </c>
      <c r="AT194" s="215" t="s">
        <v>119</v>
      </c>
      <c r="AU194" s="215" t="s">
        <v>79</v>
      </c>
      <c r="AY194" s="20" t="s">
        <v>116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20" t="s">
        <v>74</v>
      </c>
      <c r="BK194" s="216">
        <f>ROUND(I194*H194,2)</f>
        <v>0</v>
      </c>
      <c r="BL194" s="20" t="s">
        <v>137</v>
      </c>
      <c r="BM194" s="215" t="s">
        <v>1077</v>
      </c>
    </row>
    <row r="195" s="14" customFormat="1">
      <c r="A195" s="14"/>
      <c r="B195" s="239"/>
      <c r="C195" s="240"/>
      <c r="D195" s="230" t="s">
        <v>272</v>
      </c>
      <c r="E195" s="241" t="s">
        <v>19</v>
      </c>
      <c r="F195" s="242" t="s">
        <v>1078</v>
      </c>
      <c r="G195" s="240"/>
      <c r="H195" s="243">
        <v>125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272</v>
      </c>
      <c r="AU195" s="249" t="s">
        <v>79</v>
      </c>
      <c r="AV195" s="14" t="s">
        <v>79</v>
      </c>
      <c r="AW195" s="14" t="s">
        <v>274</v>
      </c>
      <c r="AX195" s="14" t="s">
        <v>74</v>
      </c>
      <c r="AY195" s="249" t="s">
        <v>116</v>
      </c>
    </row>
    <row r="196" s="2" customFormat="1" ht="66.75" customHeight="1">
      <c r="A196" s="41"/>
      <c r="B196" s="42"/>
      <c r="C196" s="204" t="s">
        <v>174</v>
      </c>
      <c r="D196" s="204" t="s">
        <v>119</v>
      </c>
      <c r="E196" s="205" t="s">
        <v>369</v>
      </c>
      <c r="F196" s="206" t="s">
        <v>370</v>
      </c>
      <c r="G196" s="207" t="s">
        <v>318</v>
      </c>
      <c r="H196" s="208">
        <v>49</v>
      </c>
      <c r="I196" s="209"/>
      <c r="J196" s="210">
        <f>ROUND(I196*H196,2)</f>
        <v>0</v>
      </c>
      <c r="K196" s="206" t="s">
        <v>123</v>
      </c>
      <c r="L196" s="47"/>
      <c r="M196" s="211" t="s">
        <v>19</v>
      </c>
      <c r="N196" s="212" t="s">
        <v>40</v>
      </c>
      <c r="O196" s="87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5" t="s">
        <v>137</v>
      </c>
      <c r="AT196" s="215" t="s">
        <v>119</v>
      </c>
      <c r="AU196" s="215" t="s">
        <v>79</v>
      </c>
      <c r="AY196" s="20" t="s">
        <v>116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20" t="s">
        <v>74</v>
      </c>
      <c r="BK196" s="216">
        <f>ROUND(I196*H196,2)</f>
        <v>0</v>
      </c>
      <c r="BL196" s="20" t="s">
        <v>137</v>
      </c>
      <c r="BM196" s="215" t="s">
        <v>1079</v>
      </c>
    </row>
    <row r="197" s="2" customFormat="1">
      <c r="A197" s="41"/>
      <c r="B197" s="42"/>
      <c r="C197" s="43"/>
      <c r="D197" s="217" t="s">
        <v>126</v>
      </c>
      <c r="E197" s="43"/>
      <c r="F197" s="218" t="s">
        <v>372</v>
      </c>
      <c r="G197" s="43"/>
      <c r="H197" s="43"/>
      <c r="I197" s="219"/>
      <c r="J197" s="43"/>
      <c r="K197" s="43"/>
      <c r="L197" s="47"/>
      <c r="M197" s="220"/>
      <c r="N197" s="221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126</v>
      </c>
      <c r="AU197" s="20" t="s">
        <v>79</v>
      </c>
    </row>
    <row r="198" s="14" customFormat="1">
      <c r="A198" s="14"/>
      <c r="B198" s="239"/>
      <c r="C198" s="240"/>
      <c r="D198" s="230" t="s">
        <v>272</v>
      </c>
      <c r="E198" s="241" t="s">
        <v>19</v>
      </c>
      <c r="F198" s="242" t="s">
        <v>1080</v>
      </c>
      <c r="G198" s="240"/>
      <c r="H198" s="243">
        <v>49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9" t="s">
        <v>272</v>
      </c>
      <c r="AU198" s="249" t="s">
        <v>79</v>
      </c>
      <c r="AV198" s="14" t="s">
        <v>79</v>
      </c>
      <c r="AW198" s="14" t="s">
        <v>274</v>
      </c>
      <c r="AX198" s="14" t="s">
        <v>74</v>
      </c>
      <c r="AY198" s="249" t="s">
        <v>116</v>
      </c>
    </row>
    <row r="199" s="2" customFormat="1" ht="49.05" customHeight="1">
      <c r="A199" s="41"/>
      <c r="B199" s="42"/>
      <c r="C199" s="204" t="s">
        <v>179</v>
      </c>
      <c r="D199" s="204" t="s">
        <v>119</v>
      </c>
      <c r="E199" s="205" t="s">
        <v>374</v>
      </c>
      <c r="F199" s="206" t="s">
        <v>375</v>
      </c>
      <c r="G199" s="207" t="s">
        <v>318</v>
      </c>
      <c r="H199" s="208">
        <v>881</v>
      </c>
      <c r="I199" s="209"/>
      <c r="J199" s="210">
        <f>ROUND(I199*H199,2)</f>
        <v>0</v>
      </c>
      <c r="K199" s="206" t="s">
        <v>123</v>
      </c>
      <c r="L199" s="47"/>
      <c r="M199" s="211" t="s">
        <v>19</v>
      </c>
      <c r="N199" s="212" t="s">
        <v>40</v>
      </c>
      <c r="O199" s="87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5" t="s">
        <v>137</v>
      </c>
      <c r="AT199" s="215" t="s">
        <v>119</v>
      </c>
      <c r="AU199" s="215" t="s">
        <v>79</v>
      </c>
      <c r="AY199" s="20" t="s">
        <v>116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20" t="s">
        <v>74</v>
      </c>
      <c r="BK199" s="216">
        <f>ROUND(I199*H199,2)</f>
        <v>0</v>
      </c>
      <c r="BL199" s="20" t="s">
        <v>137</v>
      </c>
      <c r="BM199" s="215" t="s">
        <v>1081</v>
      </c>
    </row>
    <row r="200" s="2" customFormat="1">
      <c r="A200" s="41"/>
      <c r="B200" s="42"/>
      <c r="C200" s="43"/>
      <c r="D200" s="217" t="s">
        <v>126</v>
      </c>
      <c r="E200" s="43"/>
      <c r="F200" s="218" t="s">
        <v>377</v>
      </c>
      <c r="G200" s="43"/>
      <c r="H200" s="43"/>
      <c r="I200" s="219"/>
      <c r="J200" s="43"/>
      <c r="K200" s="43"/>
      <c r="L200" s="47"/>
      <c r="M200" s="220"/>
      <c r="N200" s="221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126</v>
      </c>
      <c r="AU200" s="20" t="s">
        <v>79</v>
      </c>
    </row>
    <row r="201" s="13" customFormat="1">
      <c r="A201" s="13"/>
      <c r="B201" s="228"/>
      <c r="C201" s="229"/>
      <c r="D201" s="230" t="s">
        <v>272</v>
      </c>
      <c r="E201" s="231" t="s">
        <v>19</v>
      </c>
      <c r="F201" s="232" t="s">
        <v>1082</v>
      </c>
      <c r="G201" s="229"/>
      <c r="H201" s="231" t="s">
        <v>19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272</v>
      </c>
      <c r="AU201" s="238" t="s">
        <v>79</v>
      </c>
      <c r="AV201" s="13" t="s">
        <v>74</v>
      </c>
      <c r="AW201" s="13" t="s">
        <v>274</v>
      </c>
      <c r="AX201" s="13" t="s">
        <v>69</v>
      </c>
      <c r="AY201" s="238" t="s">
        <v>116</v>
      </c>
    </row>
    <row r="202" s="14" customFormat="1">
      <c r="A202" s="14"/>
      <c r="B202" s="239"/>
      <c r="C202" s="240"/>
      <c r="D202" s="230" t="s">
        <v>272</v>
      </c>
      <c r="E202" s="241" t="s">
        <v>19</v>
      </c>
      <c r="F202" s="242" t="s">
        <v>1083</v>
      </c>
      <c r="G202" s="240"/>
      <c r="H202" s="243">
        <v>55.080000000000005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9" t="s">
        <v>272</v>
      </c>
      <c r="AU202" s="249" t="s">
        <v>79</v>
      </c>
      <c r="AV202" s="14" t="s">
        <v>79</v>
      </c>
      <c r="AW202" s="14" t="s">
        <v>274</v>
      </c>
      <c r="AX202" s="14" t="s">
        <v>69</v>
      </c>
      <c r="AY202" s="249" t="s">
        <v>116</v>
      </c>
    </row>
    <row r="203" s="14" customFormat="1">
      <c r="A203" s="14"/>
      <c r="B203" s="239"/>
      <c r="C203" s="240"/>
      <c r="D203" s="230" t="s">
        <v>272</v>
      </c>
      <c r="E203" s="241" t="s">
        <v>19</v>
      </c>
      <c r="F203" s="242" t="s">
        <v>1084</v>
      </c>
      <c r="G203" s="240"/>
      <c r="H203" s="243">
        <v>85.271999999999991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9" t="s">
        <v>272</v>
      </c>
      <c r="AU203" s="249" t="s">
        <v>79</v>
      </c>
      <c r="AV203" s="14" t="s">
        <v>79</v>
      </c>
      <c r="AW203" s="14" t="s">
        <v>274</v>
      </c>
      <c r="AX203" s="14" t="s">
        <v>69</v>
      </c>
      <c r="AY203" s="249" t="s">
        <v>116</v>
      </c>
    </row>
    <row r="204" s="14" customFormat="1">
      <c r="A204" s="14"/>
      <c r="B204" s="239"/>
      <c r="C204" s="240"/>
      <c r="D204" s="230" t="s">
        <v>272</v>
      </c>
      <c r="E204" s="241" t="s">
        <v>19</v>
      </c>
      <c r="F204" s="242" t="s">
        <v>1085</v>
      </c>
      <c r="G204" s="240"/>
      <c r="H204" s="243">
        <v>13.199999999999999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272</v>
      </c>
      <c r="AU204" s="249" t="s">
        <v>79</v>
      </c>
      <c r="AV204" s="14" t="s">
        <v>79</v>
      </c>
      <c r="AW204" s="14" t="s">
        <v>274</v>
      </c>
      <c r="AX204" s="14" t="s">
        <v>69</v>
      </c>
      <c r="AY204" s="249" t="s">
        <v>116</v>
      </c>
    </row>
    <row r="205" s="14" customFormat="1">
      <c r="A205" s="14"/>
      <c r="B205" s="239"/>
      <c r="C205" s="240"/>
      <c r="D205" s="230" t="s">
        <v>272</v>
      </c>
      <c r="E205" s="241" t="s">
        <v>19</v>
      </c>
      <c r="F205" s="242" t="s">
        <v>1086</v>
      </c>
      <c r="G205" s="240"/>
      <c r="H205" s="243">
        <v>12.799999999999999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9" t="s">
        <v>272</v>
      </c>
      <c r="AU205" s="249" t="s">
        <v>79</v>
      </c>
      <c r="AV205" s="14" t="s">
        <v>79</v>
      </c>
      <c r="AW205" s="14" t="s">
        <v>274</v>
      </c>
      <c r="AX205" s="14" t="s">
        <v>69</v>
      </c>
      <c r="AY205" s="249" t="s">
        <v>116</v>
      </c>
    </row>
    <row r="206" s="14" customFormat="1">
      <c r="A206" s="14"/>
      <c r="B206" s="239"/>
      <c r="C206" s="240"/>
      <c r="D206" s="230" t="s">
        <v>272</v>
      </c>
      <c r="E206" s="241" t="s">
        <v>19</v>
      </c>
      <c r="F206" s="242" t="s">
        <v>1087</v>
      </c>
      <c r="G206" s="240"/>
      <c r="H206" s="243">
        <v>23.625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272</v>
      </c>
      <c r="AU206" s="249" t="s">
        <v>79</v>
      </c>
      <c r="AV206" s="14" t="s">
        <v>79</v>
      </c>
      <c r="AW206" s="14" t="s">
        <v>274</v>
      </c>
      <c r="AX206" s="14" t="s">
        <v>69</v>
      </c>
      <c r="AY206" s="249" t="s">
        <v>116</v>
      </c>
    </row>
    <row r="207" s="14" customFormat="1">
      <c r="A207" s="14"/>
      <c r="B207" s="239"/>
      <c r="C207" s="240"/>
      <c r="D207" s="230" t="s">
        <v>272</v>
      </c>
      <c r="E207" s="241" t="s">
        <v>19</v>
      </c>
      <c r="F207" s="242" t="s">
        <v>1088</v>
      </c>
      <c r="G207" s="240"/>
      <c r="H207" s="243">
        <v>24.299999999999997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272</v>
      </c>
      <c r="AU207" s="249" t="s">
        <v>79</v>
      </c>
      <c r="AV207" s="14" t="s">
        <v>79</v>
      </c>
      <c r="AW207" s="14" t="s">
        <v>274</v>
      </c>
      <c r="AX207" s="14" t="s">
        <v>69</v>
      </c>
      <c r="AY207" s="249" t="s">
        <v>116</v>
      </c>
    </row>
    <row r="208" s="14" customFormat="1">
      <c r="A208" s="14"/>
      <c r="B208" s="239"/>
      <c r="C208" s="240"/>
      <c r="D208" s="230" t="s">
        <v>272</v>
      </c>
      <c r="E208" s="241" t="s">
        <v>19</v>
      </c>
      <c r="F208" s="242" t="s">
        <v>1089</v>
      </c>
      <c r="G208" s="240"/>
      <c r="H208" s="243">
        <v>16.799999999999997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9" t="s">
        <v>272</v>
      </c>
      <c r="AU208" s="249" t="s">
        <v>79</v>
      </c>
      <c r="AV208" s="14" t="s">
        <v>79</v>
      </c>
      <c r="AW208" s="14" t="s">
        <v>274</v>
      </c>
      <c r="AX208" s="14" t="s">
        <v>69</v>
      </c>
      <c r="AY208" s="249" t="s">
        <v>116</v>
      </c>
    </row>
    <row r="209" s="14" customFormat="1">
      <c r="A209" s="14"/>
      <c r="B209" s="239"/>
      <c r="C209" s="240"/>
      <c r="D209" s="230" t="s">
        <v>272</v>
      </c>
      <c r="E209" s="241" t="s">
        <v>19</v>
      </c>
      <c r="F209" s="242" t="s">
        <v>1090</v>
      </c>
      <c r="G209" s="240"/>
      <c r="H209" s="243">
        <v>68.382499999999993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272</v>
      </c>
      <c r="AU209" s="249" t="s">
        <v>79</v>
      </c>
      <c r="AV209" s="14" t="s">
        <v>79</v>
      </c>
      <c r="AW209" s="14" t="s">
        <v>274</v>
      </c>
      <c r="AX209" s="14" t="s">
        <v>69</v>
      </c>
      <c r="AY209" s="249" t="s">
        <v>116</v>
      </c>
    </row>
    <row r="210" s="14" customFormat="1">
      <c r="A210" s="14"/>
      <c r="B210" s="239"/>
      <c r="C210" s="240"/>
      <c r="D210" s="230" t="s">
        <v>272</v>
      </c>
      <c r="E210" s="241" t="s">
        <v>19</v>
      </c>
      <c r="F210" s="242" t="s">
        <v>1091</v>
      </c>
      <c r="G210" s="240"/>
      <c r="H210" s="243">
        <v>38.399999999999999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272</v>
      </c>
      <c r="AU210" s="249" t="s">
        <v>79</v>
      </c>
      <c r="AV210" s="14" t="s">
        <v>79</v>
      </c>
      <c r="AW210" s="14" t="s">
        <v>274</v>
      </c>
      <c r="AX210" s="14" t="s">
        <v>69</v>
      </c>
      <c r="AY210" s="249" t="s">
        <v>116</v>
      </c>
    </row>
    <row r="211" s="14" customFormat="1">
      <c r="A211" s="14"/>
      <c r="B211" s="239"/>
      <c r="C211" s="240"/>
      <c r="D211" s="230" t="s">
        <v>272</v>
      </c>
      <c r="E211" s="241" t="s">
        <v>19</v>
      </c>
      <c r="F211" s="242" t="s">
        <v>1092</v>
      </c>
      <c r="G211" s="240"/>
      <c r="H211" s="243">
        <v>44.799999999999997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9" t="s">
        <v>272</v>
      </c>
      <c r="AU211" s="249" t="s">
        <v>79</v>
      </c>
      <c r="AV211" s="14" t="s">
        <v>79</v>
      </c>
      <c r="AW211" s="14" t="s">
        <v>274</v>
      </c>
      <c r="AX211" s="14" t="s">
        <v>69</v>
      </c>
      <c r="AY211" s="249" t="s">
        <v>116</v>
      </c>
    </row>
    <row r="212" s="14" customFormat="1">
      <c r="A212" s="14"/>
      <c r="B212" s="239"/>
      <c r="C212" s="240"/>
      <c r="D212" s="230" t="s">
        <v>272</v>
      </c>
      <c r="E212" s="241" t="s">
        <v>19</v>
      </c>
      <c r="F212" s="242" t="s">
        <v>1093</v>
      </c>
      <c r="G212" s="240"/>
      <c r="H212" s="243">
        <v>103.35999999999999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9" t="s">
        <v>272</v>
      </c>
      <c r="AU212" s="249" t="s">
        <v>79</v>
      </c>
      <c r="AV212" s="14" t="s">
        <v>79</v>
      </c>
      <c r="AW212" s="14" t="s">
        <v>274</v>
      </c>
      <c r="AX212" s="14" t="s">
        <v>69</v>
      </c>
      <c r="AY212" s="249" t="s">
        <v>116</v>
      </c>
    </row>
    <row r="213" s="14" customFormat="1">
      <c r="A213" s="14"/>
      <c r="B213" s="239"/>
      <c r="C213" s="240"/>
      <c r="D213" s="230" t="s">
        <v>272</v>
      </c>
      <c r="E213" s="241" t="s">
        <v>19</v>
      </c>
      <c r="F213" s="242" t="s">
        <v>1094</v>
      </c>
      <c r="G213" s="240"/>
      <c r="H213" s="243">
        <v>44.879999999999988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272</v>
      </c>
      <c r="AU213" s="249" t="s">
        <v>79</v>
      </c>
      <c r="AV213" s="14" t="s">
        <v>79</v>
      </c>
      <c r="AW213" s="14" t="s">
        <v>274</v>
      </c>
      <c r="AX213" s="14" t="s">
        <v>69</v>
      </c>
      <c r="AY213" s="249" t="s">
        <v>116</v>
      </c>
    </row>
    <row r="214" s="14" customFormat="1">
      <c r="A214" s="14"/>
      <c r="B214" s="239"/>
      <c r="C214" s="240"/>
      <c r="D214" s="230" t="s">
        <v>272</v>
      </c>
      <c r="E214" s="241" t="s">
        <v>19</v>
      </c>
      <c r="F214" s="242" t="s">
        <v>1095</v>
      </c>
      <c r="G214" s="240"/>
      <c r="H214" s="243">
        <v>32.399999999999999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9" t="s">
        <v>272</v>
      </c>
      <c r="AU214" s="249" t="s">
        <v>79</v>
      </c>
      <c r="AV214" s="14" t="s">
        <v>79</v>
      </c>
      <c r="AW214" s="14" t="s">
        <v>274</v>
      </c>
      <c r="AX214" s="14" t="s">
        <v>69</v>
      </c>
      <c r="AY214" s="249" t="s">
        <v>116</v>
      </c>
    </row>
    <row r="215" s="16" customFormat="1">
      <c r="A215" s="16"/>
      <c r="B215" s="261"/>
      <c r="C215" s="262"/>
      <c r="D215" s="230" t="s">
        <v>272</v>
      </c>
      <c r="E215" s="263" t="s">
        <v>19</v>
      </c>
      <c r="F215" s="264" t="s">
        <v>329</v>
      </c>
      <c r="G215" s="262"/>
      <c r="H215" s="265">
        <v>563.29949999999997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1" t="s">
        <v>272</v>
      </c>
      <c r="AU215" s="271" t="s">
        <v>79</v>
      </c>
      <c r="AV215" s="16" t="s">
        <v>279</v>
      </c>
      <c r="AW215" s="16" t="s">
        <v>274</v>
      </c>
      <c r="AX215" s="16" t="s">
        <v>69</v>
      </c>
      <c r="AY215" s="271" t="s">
        <v>116</v>
      </c>
    </row>
    <row r="216" s="14" customFormat="1">
      <c r="A216" s="14"/>
      <c r="B216" s="239"/>
      <c r="C216" s="240"/>
      <c r="D216" s="230" t="s">
        <v>272</v>
      </c>
      <c r="E216" s="241" t="s">
        <v>19</v>
      </c>
      <c r="F216" s="242" t="s">
        <v>1096</v>
      </c>
      <c r="G216" s="240"/>
      <c r="H216" s="243">
        <v>8.5499999999999989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272</v>
      </c>
      <c r="AU216" s="249" t="s">
        <v>79</v>
      </c>
      <c r="AV216" s="14" t="s">
        <v>79</v>
      </c>
      <c r="AW216" s="14" t="s">
        <v>274</v>
      </c>
      <c r="AX216" s="14" t="s">
        <v>69</v>
      </c>
      <c r="AY216" s="249" t="s">
        <v>116</v>
      </c>
    </row>
    <row r="217" s="14" customFormat="1">
      <c r="A217" s="14"/>
      <c r="B217" s="239"/>
      <c r="C217" s="240"/>
      <c r="D217" s="230" t="s">
        <v>272</v>
      </c>
      <c r="E217" s="241" t="s">
        <v>19</v>
      </c>
      <c r="F217" s="242" t="s">
        <v>1097</v>
      </c>
      <c r="G217" s="240"/>
      <c r="H217" s="243">
        <v>20.899999999999999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9" t="s">
        <v>272</v>
      </c>
      <c r="AU217" s="249" t="s">
        <v>79</v>
      </c>
      <c r="AV217" s="14" t="s">
        <v>79</v>
      </c>
      <c r="AW217" s="14" t="s">
        <v>274</v>
      </c>
      <c r="AX217" s="14" t="s">
        <v>69</v>
      </c>
      <c r="AY217" s="249" t="s">
        <v>116</v>
      </c>
    </row>
    <row r="218" s="13" customFormat="1">
      <c r="A218" s="13"/>
      <c r="B218" s="228"/>
      <c r="C218" s="229"/>
      <c r="D218" s="230" t="s">
        <v>272</v>
      </c>
      <c r="E218" s="231" t="s">
        <v>19</v>
      </c>
      <c r="F218" s="232" t="s">
        <v>1098</v>
      </c>
      <c r="G218" s="229"/>
      <c r="H218" s="231" t="s">
        <v>19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8" t="s">
        <v>272</v>
      </c>
      <c r="AU218" s="238" t="s">
        <v>79</v>
      </c>
      <c r="AV218" s="13" t="s">
        <v>74</v>
      </c>
      <c r="AW218" s="13" t="s">
        <v>274</v>
      </c>
      <c r="AX218" s="13" t="s">
        <v>69</v>
      </c>
      <c r="AY218" s="238" t="s">
        <v>116</v>
      </c>
    </row>
    <row r="219" s="14" customFormat="1">
      <c r="A219" s="14"/>
      <c r="B219" s="239"/>
      <c r="C219" s="240"/>
      <c r="D219" s="230" t="s">
        <v>272</v>
      </c>
      <c r="E219" s="241" t="s">
        <v>19</v>
      </c>
      <c r="F219" s="242" t="s">
        <v>1099</v>
      </c>
      <c r="G219" s="240"/>
      <c r="H219" s="243">
        <v>64.574999999999989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9" t="s">
        <v>272</v>
      </c>
      <c r="AU219" s="249" t="s">
        <v>79</v>
      </c>
      <c r="AV219" s="14" t="s">
        <v>79</v>
      </c>
      <c r="AW219" s="14" t="s">
        <v>274</v>
      </c>
      <c r="AX219" s="14" t="s">
        <v>69</v>
      </c>
      <c r="AY219" s="249" t="s">
        <v>116</v>
      </c>
    </row>
    <row r="220" s="14" customFormat="1">
      <c r="A220" s="14"/>
      <c r="B220" s="239"/>
      <c r="C220" s="240"/>
      <c r="D220" s="230" t="s">
        <v>272</v>
      </c>
      <c r="E220" s="241" t="s">
        <v>19</v>
      </c>
      <c r="F220" s="242" t="s">
        <v>1100</v>
      </c>
      <c r="G220" s="240"/>
      <c r="H220" s="243">
        <v>39.311999999999998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9" t="s">
        <v>272</v>
      </c>
      <c r="AU220" s="249" t="s">
        <v>79</v>
      </c>
      <c r="AV220" s="14" t="s">
        <v>79</v>
      </c>
      <c r="AW220" s="14" t="s">
        <v>274</v>
      </c>
      <c r="AX220" s="14" t="s">
        <v>69</v>
      </c>
      <c r="AY220" s="249" t="s">
        <v>116</v>
      </c>
    </row>
    <row r="221" s="14" customFormat="1">
      <c r="A221" s="14"/>
      <c r="B221" s="239"/>
      <c r="C221" s="240"/>
      <c r="D221" s="230" t="s">
        <v>272</v>
      </c>
      <c r="E221" s="241" t="s">
        <v>19</v>
      </c>
      <c r="F221" s="242" t="s">
        <v>1101</v>
      </c>
      <c r="G221" s="240"/>
      <c r="H221" s="243">
        <v>21.059999999999995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272</v>
      </c>
      <c r="AU221" s="249" t="s">
        <v>79</v>
      </c>
      <c r="AV221" s="14" t="s">
        <v>79</v>
      </c>
      <c r="AW221" s="14" t="s">
        <v>274</v>
      </c>
      <c r="AX221" s="14" t="s">
        <v>69</v>
      </c>
      <c r="AY221" s="249" t="s">
        <v>116</v>
      </c>
    </row>
    <row r="222" s="14" customFormat="1">
      <c r="A222" s="14"/>
      <c r="B222" s="239"/>
      <c r="C222" s="240"/>
      <c r="D222" s="230" t="s">
        <v>272</v>
      </c>
      <c r="E222" s="241" t="s">
        <v>19</v>
      </c>
      <c r="F222" s="242" t="s">
        <v>1102</v>
      </c>
      <c r="G222" s="240"/>
      <c r="H222" s="243">
        <v>35.529999999999994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9" t="s">
        <v>272</v>
      </c>
      <c r="AU222" s="249" t="s">
        <v>79</v>
      </c>
      <c r="AV222" s="14" t="s">
        <v>79</v>
      </c>
      <c r="AW222" s="14" t="s">
        <v>274</v>
      </c>
      <c r="AX222" s="14" t="s">
        <v>69</v>
      </c>
      <c r="AY222" s="249" t="s">
        <v>116</v>
      </c>
    </row>
    <row r="223" s="16" customFormat="1">
      <c r="A223" s="16"/>
      <c r="B223" s="261"/>
      <c r="C223" s="262"/>
      <c r="D223" s="230" t="s">
        <v>272</v>
      </c>
      <c r="E223" s="263" t="s">
        <v>19</v>
      </c>
      <c r="F223" s="264" t="s">
        <v>329</v>
      </c>
      <c r="G223" s="262"/>
      <c r="H223" s="265">
        <v>189.92699999999999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71" t="s">
        <v>272</v>
      </c>
      <c r="AU223" s="271" t="s">
        <v>79</v>
      </c>
      <c r="AV223" s="16" t="s">
        <v>279</v>
      </c>
      <c r="AW223" s="16" t="s">
        <v>274</v>
      </c>
      <c r="AX223" s="16" t="s">
        <v>69</v>
      </c>
      <c r="AY223" s="271" t="s">
        <v>116</v>
      </c>
    </row>
    <row r="224" s="14" customFormat="1">
      <c r="A224" s="14"/>
      <c r="B224" s="239"/>
      <c r="C224" s="240"/>
      <c r="D224" s="230" t="s">
        <v>272</v>
      </c>
      <c r="E224" s="241" t="s">
        <v>19</v>
      </c>
      <c r="F224" s="242" t="s">
        <v>1103</v>
      </c>
      <c r="G224" s="240"/>
      <c r="H224" s="243">
        <v>31.649999999999999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9" t="s">
        <v>272</v>
      </c>
      <c r="AU224" s="249" t="s">
        <v>79</v>
      </c>
      <c r="AV224" s="14" t="s">
        <v>79</v>
      </c>
      <c r="AW224" s="14" t="s">
        <v>274</v>
      </c>
      <c r="AX224" s="14" t="s">
        <v>69</v>
      </c>
      <c r="AY224" s="249" t="s">
        <v>116</v>
      </c>
    </row>
    <row r="225" s="14" customFormat="1">
      <c r="A225" s="14"/>
      <c r="B225" s="239"/>
      <c r="C225" s="240"/>
      <c r="D225" s="230" t="s">
        <v>272</v>
      </c>
      <c r="E225" s="241" t="s">
        <v>19</v>
      </c>
      <c r="F225" s="242" t="s">
        <v>1104</v>
      </c>
      <c r="G225" s="240"/>
      <c r="H225" s="243">
        <v>53.762499999999996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9" t="s">
        <v>272</v>
      </c>
      <c r="AU225" s="249" t="s">
        <v>79</v>
      </c>
      <c r="AV225" s="14" t="s">
        <v>79</v>
      </c>
      <c r="AW225" s="14" t="s">
        <v>274</v>
      </c>
      <c r="AX225" s="14" t="s">
        <v>69</v>
      </c>
      <c r="AY225" s="249" t="s">
        <v>116</v>
      </c>
    </row>
    <row r="226" s="14" customFormat="1">
      <c r="A226" s="14"/>
      <c r="B226" s="239"/>
      <c r="C226" s="240"/>
      <c r="D226" s="230" t="s">
        <v>272</v>
      </c>
      <c r="E226" s="241" t="s">
        <v>19</v>
      </c>
      <c r="F226" s="242" t="s">
        <v>1105</v>
      </c>
      <c r="G226" s="240"/>
      <c r="H226" s="243">
        <v>5.3550000000000004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9" t="s">
        <v>272</v>
      </c>
      <c r="AU226" s="249" t="s">
        <v>79</v>
      </c>
      <c r="AV226" s="14" t="s">
        <v>79</v>
      </c>
      <c r="AW226" s="14" t="s">
        <v>274</v>
      </c>
      <c r="AX226" s="14" t="s">
        <v>69</v>
      </c>
      <c r="AY226" s="249" t="s">
        <v>116</v>
      </c>
    </row>
    <row r="227" s="14" customFormat="1">
      <c r="A227" s="14"/>
      <c r="B227" s="239"/>
      <c r="C227" s="240"/>
      <c r="D227" s="230" t="s">
        <v>272</v>
      </c>
      <c r="E227" s="241" t="s">
        <v>19</v>
      </c>
      <c r="F227" s="242" t="s">
        <v>1106</v>
      </c>
      <c r="G227" s="240"/>
      <c r="H227" s="243">
        <v>4.7600000000000007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272</v>
      </c>
      <c r="AU227" s="249" t="s">
        <v>79</v>
      </c>
      <c r="AV227" s="14" t="s">
        <v>79</v>
      </c>
      <c r="AW227" s="14" t="s">
        <v>274</v>
      </c>
      <c r="AX227" s="14" t="s">
        <v>69</v>
      </c>
      <c r="AY227" s="249" t="s">
        <v>116</v>
      </c>
    </row>
    <row r="228" s="14" customFormat="1">
      <c r="A228" s="14"/>
      <c r="B228" s="239"/>
      <c r="C228" s="240"/>
      <c r="D228" s="230" t="s">
        <v>272</v>
      </c>
      <c r="E228" s="241" t="s">
        <v>19</v>
      </c>
      <c r="F228" s="242" t="s">
        <v>1107</v>
      </c>
      <c r="G228" s="240"/>
      <c r="H228" s="243">
        <v>32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272</v>
      </c>
      <c r="AU228" s="249" t="s">
        <v>79</v>
      </c>
      <c r="AV228" s="14" t="s">
        <v>79</v>
      </c>
      <c r="AW228" s="14" t="s">
        <v>274</v>
      </c>
      <c r="AX228" s="14" t="s">
        <v>69</v>
      </c>
      <c r="AY228" s="249" t="s">
        <v>116</v>
      </c>
    </row>
    <row r="229" s="16" customFormat="1">
      <c r="A229" s="16"/>
      <c r="B229" s="261"/>
      <c r="C229" s="262"/>
      <c r="D229" s="230" t="s">
        <v>272</v>
      </c>
      <c r="E229" s="263" t="s">
        <v>19</v>
      </c>
      <c r="F229" s="264" t="s">
        <v>329</v>
      </c>
      <c r="G229" s="262"/>
      <c r="H229" s="265">
        <v>127.5275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71" t="s">
        <v>272</v>
      </c>
      <c r="AU229" s="271" t="s">
        <v>79</v>
      </c>
      <c r="AV229" s="16" t="s">
        <v>279</v>
      </c>
      <c r="AW229" s="16" t="s">
        <v>274</v>
      </c>
      <c r="AX229" s="16" t="s">
        <v>69</v>
      </c>
      <c r="AY229" s="271" t="s">
        <v>116</v>
      </c>
    </row>
    <row r="230" s="15" customFormat="1">
      <c r="A230" s="15"/>
      <c r="B230" s="250"/>
      <c r="C230" s="251"/>
      <c r="D230" s="230" t="s">
        <v>272</v>
      </c>
      <c r="E230" s="252" t="s">
        <v>19</v>
      </c>
      <c r="F230" s="253" t="s">
        <v>278</v>
      </c>
      <c r="G230" s="251"/>
      <c r="H230" s="254">
        <v>880.75399999999991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0" t="s">
        <v>272</v>
      </c>
      <c r="AU230" s="260" t="s">
        <v>79</v>
      </c>
      <c r="AV230" s="15" t="s">
        <v>137</v>
      </c>
      <c r="AW230" s="15" t="s">
        <v>274</v>
      </c>
      <c r="AX230" s="15" t="s">
        <v>69</v>
      </c>
      <c r="AY230" s="260" t="s">
        <v>116</v>
      </c>
    </row>
    <row r="231" s="14" customFormat="1">
      <c r="A231" s="14"/>
      <c r="B231" s="239"/>
      <c r="C231" s="240"/>
      <c r="D231" s="230" t="s">
        <v>272</v>
      </c>
      <c r="E231" s="241" t="s">
        <v>19</v>
      </c>
      <c r="F231" s="242" t="s">
        <v>1108</v>
      </c>
      <c r="G231" s="240"/>
      <c r="H231" s="243">
        <v>881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272</v>
      </c>
      <c r="AU231" s="249" t="s">
        <v>79</v>
      </c>
      <c r="AV231" s="14" t="s">
        <v>79</v>
      </c>
      <c r="AW231" s="14" t="s">
        <v>274</v>
      </c>
      <c r="AX231" s="14" t="s">
        <v>74</v>
      </c>
      <c r="AY231" s="249" t="s">
        <v>116</v>
      </c>
    </row>
    <row r="232" s="2" customFormat="1" ht="37.8" customHeight="1">
      <c r="A232" s="41"/>
      <c r="B232" s="42"/>
      <c r="C232" s="204" t="s">
        <v>184</v>
      </c>
      <c r="D232" s="204" t="s">
        <v>119</v>
      </c>
      <c r="E232" s="205" t="s">
        <v>399</v>
      </c>
      <c r="F232" s="206" t="s">
        <v>400</v>
      </c>
      <c r="G232" s="207" t="s">
        <v>270</v>
      </c>
      <c r="H232" s="208">
        <v>100</v>
      </c>
      <c r="I232" s="209"/>
      <c r="J232" s="210">
        <f>ROUND(I232*H232,2)</f>
        <v>0</v>
      </c>
      <c r="K232" s="206" t="s">
        <v>123</v>
      </c>
      <c r="L232" s="47"/>
      <c r="M232" s="211" t="s">
        <v>19</v>
      </c>
      <c r="N232" s="212" t="s">
        <v>40</v>
      </c>
      <c r="O232" s="87"/>
      <c r="P232" s="213">
        <f>O232*H232</f>
        <v>0</v>
      </c>
      <c r="Q232" s="213">
        <v>0.00083850999999999999</v>
      </c>
      <c r="R232" s="213">
        <f>Q232*H232</f>
        <v>0.083850999999999995</v>
      </c>
      <c r="S232" s="213">
        <v>0</v>
      </c>
      <c r="T232" s="214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5" t="s">
        <v>137</v>
      </c>
      <c r="AT232" s="215" t="s">
        <v>119</v>
      </c>
      <c r="AU232" s="215" t="s">
        <v>79</v>
      </c>
      <c r="AY232" s="20" t="s">
        <v>116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20" t="s">
        <v>74</v>
      </c>
      <c r="BK232" s="216">
        <f>ROUND(I232*H232,2)</f>
        <v>0</v>
      </c>
      <c r="BL232" s="20" t="s">
        <v>137</v>
      </c>
      <c r="BM232" s="215" t="s">
        <v>1109</v>
      </c>
    </row>
    <row r="233" s="2" customFormat="1">
      <c r="A233" s="41"/>
      <c r="B233" s="42"/>
      <c r="C233" s="43"/>
      <c r="D233" s="217" t="s">
        <v>126</v>
      </c>
      <c r="E233" s="43"/>
      <c r="F233" s="218" t="s">
        <v>402</v>
      </c>
      <c r="G233" s="43"/>
      <c r="H233" s="43"/>
      <c r="I233" s="219"/>
      <c r="J233" s="43"/>
      <c r="K233" s="43"/>
      <c r="L233" s="47"/>
      <c r="M233" s="220"/>
      <c r="N233" s="221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126</v>
      </c>
      <c r="AU233" s="20" t="s">
        <v>79</v>
      </c>
    </row>
    <row r="234" s="14" customFormat="1">
      <c r="A234" s="14"/>
      <c r="B234" s="239"/>
      <c r="C234" s="240"/>
      <c r="D234" s="230" t="s">
        <v>272</v>
      </c>
      <c r="E234" s="241" t="s">
        <v>19</v>
      </c>
      <c r="F234" s="242" t="s">
        <v>1110</v>
      </c>
      <c r="G234" s="240"/>
      <c r="H234" s="243">
        <v>100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272</v>
      </c>
      <c r="AU234" s="249" t="s">
        <v>79</v>
      </c>
      <c r="AV234" s="14" t="s">
        <v>79</v>
      </c>
      <c r="AW234" s="14" t="s">
        <v>274</v>
      </c>
      <c r="AX234" s="14" t="s">
        <v>74</v>
      </c>
      <c r="AY234" s="249" t="s">
        <v>116</v>
      </c>
    </row>
    <row r="235" s="2" customFormat="1" ht="44.25" customHeight="1">
      <c r="A235" s="41"/>
      <c r="B235" s="42"/>
      <c r="C235" s="204" t="s">
        <v>407</v>
      </c>
      <c r="D235" s="204" t="s">
        <v>119</v>
      </c>
      <c r="E235" s="205" t="s">
        <v>403</v>
      </c>
      <c r="F235" s="206" t="s">
        <v>404</v>
      </c>
      <c r="G235" s="207" t="s">
        <v>270</v>
      </c>
      <c r="H235" s="208">
        <v>100</v>
      </c>
      <c r="I235" s="209"/>
      <c r="J235" s="210">
        <f>ROUND(I235*H235,2)</f>
        <v>0</v>
      </c>
      <c r="K235" s="206" t="s">
        <v>123</v>
      </c>
      <c r="L235" s="47"/>
      <c r="M235" s="211" t="s">
        <v>19</v>
      </c>
      <c r="N235" s="212" t="s">
        <v>40</v>
      </c>
      <c r="O235" s="87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5" t="s">
        <v>137</v>
      </c>
      <c r="AT235" s="215" t="s">
        <v>119</v>
      </c>
      <c r="AU235" s="215" t="s">
        <v>79</v>
      </c>
      <c r="AY235" s="20" t="s">
        <v>116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20" t="s">
        <v>74</v>
      </c>
      <c r="BK235" s="216">
        <f>ROUND(I235*H235,2)</f>
        <v>0</v>
      </c>
      <c r="BL235" s="20" t="s">
        <v>137</v>
      </c>
      <c r="BM235" s="215" t="s">
        <v>1111</v>
      </c>
    </row>
    <row r="236" s="2" customFormat="1">
      <c r="A236" s="41"/>
      <c r="B236" s="42"/>
      <c r="C236" s="43"/>
      <c r="D236" s="217" t="s">
        <v>126</v>
      </c>
      <c r="E236" s="43"/>
      <c r="F236" s="218" t="s">
        <v>406</v>
      </c>
      <c r="G236" s="43"/>
      <c r="H236" s="43"/>
      <c r="I236" s="219"/>
      <c r="J236" s="43"/>
      <c r="K236" s="43"/>
      <c r="L236" s="47"/>
      <c r="M236" s="220"/>
      <c r="N236" s="221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126</v>
      </c>
      <c r="AU236" s="20" t="s">
        <v>79</v>
      </c>
    </row>
    <row r="237" s="2" customFormat="1" ht="62.7" customHeight="1">
      <c r="A237" s="41"/>
      <c r="B237" s="42"/>
      <c r="C237" s="204" t="s">
        <v>8</v>
      </c>
      <c r="D237" s="204" t="s">
        <v>119</v>
      </c>
      <c r="E237" s="205" t="s">
        <v>408</v>
      </c>
      <c r="F237" s="206" t="s">
        <v>409</v>
      </c>
      <c r="G237" s="207" t="s">
        <v>318</v>
      </c>
      <c r="H237" s="208">
        <v>1392</v>
      </c>
      <c r="I237" s="209"/>
      <c r="J237" s="210">
        <f>ROUND(I237*H237,2)</f>
        <v>0</v>
      </c>
      <c r="K237" s="206" t="s">
        <v>123</v>
      </c>
      <c r="L237" s="47"/>
      <c r="M237" s="211" t="s">
        <v>19</v>
      </c>
      <c r="N237" s="212" t="s">
        <v>40</v>
      </c>
      <c r="O237" s="87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5" t="s">
        <v>137</v>
      </c>
      <c r="AT237" s="215" t="s">
        <v>119</v>
      </c>
      <c r="AU237" s="215" t="s">
        <v>79</v>
      </c>
      <c r="AY237" s="20" t="s">
        <v>116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20" t="s">
        <v>74</v>
      </c>
      <c r="BK237" s="216">
        <f>ROUND(I237*H237,2)</f>
        <v>0</v>
      </c>
      <c r="BL237" s="20" t="s">
        <v>137</v>
      </c>
      <c r="BM237" s="215" t="s">
        <v>1112</v>
      </c>
    </row>
    <row r="238" s="2" customFormat="1">
      <c r="A238" s="41"/>
      <c r="B238" s="42"/>
      <c r="C238" s="43"/>
      <c r="D238" s="217" t="s">
        <v>126</v>
      </c>
      <c r="E238" s="43"/>
      <c r="F238" s="218" t="s">
        <v>411</v>
      </c>
      <c r="G238" s="43"/>
      <c r="H238" s="43"/>
      <c r="I238" s="219"/>
      <c r="J238" s="43"/>
      <c r="K238" s="43"/>
      <c r="L238" s="47"/>
      <c r="M238" s="220"/>
      <c r="N238" s="221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126</v>
      </c>
      <c r="AU238" s="20" t="s">
        <v>79</v>
      </c>
    </row>
    <row r="239" s="14" customFormat="1">
      <c r="A239" s="14"/>
      <c r="B239" s="239"/>
      <c r="C239" s="240"/>
      <c r="D239" s="230" t="s">
        <v>272</v>
      </c>
      <c r="E239" s="241" t="s">
        <v>19</v>
      </c>
      <c r="F239" s="242" t="s">
        <v>1113</v>
      </c>
      <c r="G239" s="240"/>
      <c r="H239" s="243">
        <v>881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272</v>
      </c>
      <c r="AU239" s="249" t="s">
        <v>79</v>
      </c>
      <c r="AV239" s="14" t="s">
        <v>79</v>
      </c>
      <c r="AW239" s="14" t="s">
        <v>274</v>
      </c>
      <c r="AX239" s="14" t="s">
        <v>69</v>
      </c>
      <c r="AY239" s="249" t="s">
        <v>116</v>
      </c>
    </row>
    <row r="240" s="14" customFormat="1">
      <c r="A240" s="14"/>
      <c r="B240" s="239"/>
      <c r="C240" s="240"/>
      <c r="D240" s="230" t="s">
        <v>272</v>
      </c>
      <c r="E240" s="241" t="s">
        <v>19</v>
      </c>
      <c r="F240" s="242" t="s">
        <v>1114</v>
      </c>
      <c r="G240" s="240"/>
      <c r="H240" s="243">
        <v>49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9" t="s">
        <v>272</v>
      </c>
      <c r="AU240" s="249" t="s">
        <v>79</v>
      </c>
      <c r="AV240" s="14" t="s">
        <v>79</v>
      </c>
      <c r="AW240" s="14" t="s">
        <v>274</v>
      </c>
      <c r="AX240" s="14" t="s">
        <v>69</v>
      </c>
      <c r="AY240" s="249" t="s">
        <v>116</v>
      </c>
    </row>
    <row r="241" s="16" customFormat="1">
      <c r="A241" s="16"/>
      <c r="B241" s="261"/>
      <c r="C241" s="262"/>
      <c r="D241" s="230" t="s">
        <v>272</v>
      </c>
      <c r="E241" s="263" t="s">
        <v>19</v>
      </c>
      <c r="F241" s="264" t="s">
        <v>329</v>
      </c>
      <c r="G241" s="262"/>
      <c r="H241" s="265">
        <v>930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71" t="s">
        <v>272</v>
      </c>
      <c r="AU241" s="271" t="s">
        <v>79</v>
      </c>
      <c r="AV241" s="16" t="s">
        <v>279</v>
      </c>
      <c r="AW241" s="16" t="s">
        <v>274</v>
      </c>
      <c r="AX241" s="16" t="s">
        <v>69</v>
      </c>
      <c r="AY241" s="271" t="s">
        <v>116</v>
      </c>
    </row>
    <row r="242" s="14" customFormat="1">
      <c r="A242" s="14"/>
      <c r="B242" s="239"/>
      <c r="C242" s="240"/>
      <c r="D242" s="230" t="s">
        <v>272</v>
      </c>
      <c r="E242" s="241" t="s">
        <v>19</v>
      </c>
      <c r="F242" s="242" t="s">
        <v>1115</v>
      </c>
      <c r="G242" s="240"/>
      <c r="H242" s="243">
        <v>402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9" t="s">
        <v>272</v>
      </c>
      <c r="AU242" s="249" t="s">
        <v>79</v>
      </c>
      <c r="AV242" s="14" t="s">
        <v>79</v>
      </c>
      <c r="AW242" s="14" t="s">
        <v>274</v>
      </c>
      <c r="AX242" s="14" t="s">
        <v>69</v>
      </c>
      <c r="AY242" s="249" t="s">
        <v>116</v>
      </c>
    </row>
    <row r="243" s="14" customFormat="1">
      <c r="A243" s="14"/>
      <c r="B243" s="239"/>
      <c r="C243" s="240"/>
      <c r="D243" s="230" t="s">
        <v>272</v>
      </c>
      <c r="E243" s="241" t="s">
        <v>19</v>
      </c>
      <c r="F243" s="242" t="s">
        <v>1116</v>
      </c>
      <c r="G243" s="240"/>
      <c r="H243" s="243">
        <v>60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9" t="s">
        <v>272</v>
      </c>
      <c r="AU243" s="249" t="s">
        <v>79</v>
      </c>
      <c r="AV243" s="14" t="s">
        <v>79</v>
      </c>
      <c r="AW243" s="14" t="s">
        <v>274</v>
      </c>
      <c r="AX243" s="14" t="s">
        <v>69</v>
      </c>
      <c r="AY243" s="249" t="s">
        <v>116</v>
      </c>
    </row>
    <row r="244" s="15" customFormat="1">
      <c r="A244" s="15"/>
      <c r="B244" s="250"/>
      <c r="C244" s="251"/>
      <c r="D244" s="230" t="s">
        <v>272</v>
      </c>
      <c r="E244" s="252" t="s">
        <v>19</v>
      </c>
      <c r="F244" s="253" t="s">
        <v>278</v>
      </c>
      <c r="G244" s="251"/>
      <c r="H244" s="254">
        <v>1392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0" t="s">
        <v>272</v>
      </c>
      <c r="AU244" s="260" t="s">
        <v>79</v>
      </c>
      <c r="AV244" s="15" t="s">
        <v>137</v>
      </c>
      <c r="AW244" s="15" t="s">
        <v>274</v>
      </c>
      <c r="AX244" s="15" t="s">
        <v>74</v>
      </c>
      <c r="AY244" s="260" t="s">
        <v>116</v>
      </c>
    </row>
    <row r="245" s="2" customFormat="1" ht="62.7" customHeight="1">
      <c r="A245" s="41"/>
      <c r="B245" s="42"/>
      <c r="C245" s="204" t="s">
        <v>421</v>
      </c>
      <c r="D245" s="204" t="s">
        <v>119</v>
      </c>
      <c r="E245" s="205" t="s">
        <v>408</v>
      </c>
      <c r="F245" s="206" t="s">
        <v>409</v>
      </c>
      <c r="G245" s="207" t="s">
        <v>318</v>
      </c>
      <c r="H245" s="208">
        <v>468</v>
      </c>
      <c r="I245" s="209"/>
      <c r="J245" s="210">
        <f>ROUND(I245*H245,2)</f>
        <v>0</v>
      </c>
      <c r="K245" s="206" t="s">
        <v>123</v>
      </c>
      <c r="L245" s="47"/>
      <c r="M245" s="211" t="s">
        <v>19</v>
      </c>
      <c r="N245" s="212" t="s">
        <v>40</v>
      </c>
      <c r="O245" s="87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5" t="s">
        <v>137</v>
      </c>
      <c r="AT245" s="215" t="s">
        <v>119</v>
      </c>
      <c r="AU245" s="215" t="s">
        <v>79</v>
      </c>
      <c r="AY245" s="20" t="s">
        <v>116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20" t="s">
        <v>74</v>
      </c>
      <c r="BK245" s="216">
        <f>ROUND(I245*H245,2)</f>
        <v>0</v>
      </c>
      <c r="BL245" s="20" t="s">
        <v>137</v>
      </c>
      <c r="BM245" s="215" t="s">
        <v>1117</v>
      </c>
    </row>
    <row r="246" s="2" customFormat="1">
      <c r="A246" s="41"/>
      <c r="B246" s="42"/>
      <c r="C246" s="43"/>
      <c r="D246" s="217" t="s">
        <v>126</v>
      </c>
      <c r="E246" s="43"/>
      <c r="F246" s="218" t="s">
        <v>411</v>
      </c>
      <c r="G246" s="43"/>
      <c r="H246" s="43"/>
      <c r="I246" s="219"/>
      <c r="J246" s="43"/>
      <c r="K246" s="43"/>
      <c r="L246" s="47"/>
      <c r="M246" s="220"/>
      <c r="N246" s="221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126</v>
      </c>
      <c r="AU246" s="20" t="s">
        <v>79</v>
      </c>
    </row>
    <row r="247" s="14" customFormat="1">
      <c r="A247" s="14"/>
      <c r="B247" s="239"/>
      <c r="C247" s="240"/>
      <c r="D247" s="230" t="s">
        <v>272</v>
      </c>
      <c r="E247" s="241" t="s">
        <v>19</v>
      </c>
      <c r="F247" s="242" t="s">
        <v>1113</v>
      </c>
      <c r="G247" s="240"/>
      <c r="H247" s="243">
        <v>881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9" t="s">
        <v>272</v>
      </c>
      <c r="AU247" s="249" t="s">
        <v>79</v>
      </c>
      <c r="AV247" s="14" t="s">
        <v>79</v>
      </c>
      <c r="AW247" s="14" t="s">
        <v>274</v>
      </c>
      <c r="AX247" s="14" t="s">
        <v>69</v>
      </c>
      <c r="AY247" s="249" t="s">
        <v>116</v>
      </c>
    </row>
    <row r="248" s="14" customFormat="1">
      <c r="A248" s="14"/>
      <c r="B248" s="239"/>
      <c r="C248" s="240"/>
      <c r="D248" s="230" t="s">
        <v>272</v>
      </c>
      <c r="E248" s="241" t="s">
        <v>19</v>
      </c>
      <c r="F248" s="242" t="s">
        <v>1114</v>
      </c>
      <c r="G248" s="240"/>
      <c r="H248" s="243">
        <v>49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9" t="s">
        <v>272</v>
      </c>
      <c r="AU248" s="249" t="s">
        <v>79</v>
      </c>
      <c r="AV248" s="14" t="s">
        <v>79</v>
      </c>
      <c r="AW248" s="14" t="s">
        <v>274</v>
      </c>
      <c r="AX248" s="14" t="s">
        <v>69</v>
      </c>
      <c r="AY248" s="249" t="s">
        <v>116</v>
      </c>
    </row>
    <row r="249" s="16" customFormat="1">
      <c r="A249" s="16"/>
      <c r="B249" s="261"/>
      <c r="C249" s="262"/>
      <c r="D249" s="230" t="s">
        <v>272</v>
      </c>
      <c r="E249" s="263" t="s">
        <v>19</v>
      </c>
      <c r="F249" s="264" t="s">
        <v>329</v>
      </c>
      <c r="G249" s="262"/>
      <c r="H249" s="265">
        <v>930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1" t="s">
        <v>272</v>
      </c>
      <c r="AU249" s="271" t="s">
        <v>79</v>
      </c>
      <c r="AV249" s="16" t="s">
        <v>279</v>
      </c>
      <c r="AW249" s="16" t="s">
        <v>274</v>
      </c>
      <c r="AX249" s="16" t="s">
        <v>69</v>
      </c>
      <c r="AY249" s="271" t="s">
        <v>116</v>
      </c>
    </row>
    <row r="250" s="14" customFormat="1">
      <c r="A250" s="14"/>
      <c r="B250" s="239"/>
      <c r="C250" s="240"/>
      <c r="D250" s="230" t="s">
        <v>272</v>
      </c>
      <c r="E250" s="241" t="s">
        <v>19</v>
      </c>
      <c r="F250" s="242" t="s">
        <v>1118</v>
      </c>
      <c r="G250" s="240"/>
      <c r="H250" s="243">
        <v>-402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9" t="s">
        <v>272</v>
      </c>
      <c r="AU250" s="249" t="s">
        <v>79</v>
      </c>
      <c r="AV250" s="14" t="s">
        <v>79</v>
      </c>
      <c r="AW250" s="14" t="s">
        <v>274</v>
      </c>
      <c r="AX250" s="14" t="s">
        <v>69</v>
      </c>
      <c r="AY250" s="249" t="s">
        <v>116</v>
      </c>
    </row>
    <row r="251" s="14" customFormat="1">
      <c r="A251" s="14"/>
      <c r="B251" s="239"/>
      <c r="C251" s="240"/>
      <c r="D251" s="230" t="s">
        <v>272</v>
      </c>
      <c r="E251" s="241" t="s">
        <v>19</v>
      </c>
      <c r="F251" s="242" t="s">
        <v>1119</v>
      </c>
      <c r="G251" s="240"/>
      <c r="H251" s="243">
        <v>-60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9" t="s">
        <v>272</v>
      </c>
      <c r="AU251" s="249" t="s">
        <v>79</v>
      </c>
      <c r="AV251" s="14" t="s">
        <v>79</v>
      </c>
      <c r="AW251" s="14" t="s">
        <v>274</v>
      </c>
      <c r="AX251" s="14" t="s">
        <v>69</v>
      </c>
      <c r="AY251" s="249" t="s">
        <v>116</v>
      </c>
    </row>
    <row r="252" s="15" customFormat="1">
      <c r="A252" s="15"/>
      <c r="B252" s="250"/>
      <c r="C252" s="251"/>
      <c r="D252" s="230" t="s">
        <v>272</v>
      </c>
      <c r="E252" s="252" t="s">
        <v>19</v>
      </c>
      <c r="F252" s="253" t="s">
        <v>278</v>
      </c>
      <c r="G252" s="251"/>
      <c r="H252" s="254">
        <v>468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0" t="s">
        <v>272</v>
      </c>
      <c r="AU252" s="260" t="s">
        <v>79</v>
      </c>
      <c r="AV252" s="15" t="s">
        <v>137</v>
      </c>
      <c r="AW252" s="15" t="s">
        <v>274</v>
      </c>
      <c r="AX252" s="15" t="s">
        <v>74</v>
      </c>
      <c r="AY252" s="260" t="s">
        <v>116</v>
      </c>
    </row>
    <row r="253" s="2" customFormat="1" ht="44.25" customHeight="1">
      <c r="A253" s="41"/>
      <c r="B253" s="42"/>
      <c r="C253" s="204" t="s">
        <v>191</v>
      </c>
      <c r="D253" s="204" t="s">
        <v>119</v>
      </c>
      <c r="E253" s="205" t="s">
        <v>416</v>
      </c>
      <c r="F253" s="206" t="s">
        <v>417</v>
      </c>
      <c r="G253" s="207" t="s">
        <v>318</v>
      </c>
      <c r="H253" s="208">
        <v>930</v>
      </c>
      <c r="I253" s="209"/>
      <c r="J253" s="210">
        <f>ROUND(I253*H253,2)</f>
        <v>0</v>
      </c>
      <c r="K253" s="206" t="s">
        <v>123</v>
      </c>
      <c r="L253" s="47"/>
      <c r="M253" s="211" t="s">
        <v>19</v>
      </c>
      <c r="N253" s="212" t="s">
        <v>40</v>
      </c>
      <c r="O253" s="87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5" t="s">
        <v>137</v>
      </c>
      <c r="AT253" s="215" t="s">
        <v>119</v>
      </c>
      <c r="AU253" s="215" t="s">
        <v>79</v>
      </c>
      <c r="AY253" s="20" t="s">
        <v>116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20" t="s">
        <v>74</v>
      </c>
      <c r="BK253" s="216">
        <f>ROUND(I253*H253,2)</f>
        <v>0</v>
      </c>
      <c r="BL253" s="20" t="s">
        <v>137</v>
      </c>
      <c r="BM253" s="215" t="s">
        <v>1120</v>
      </c>
    </row>
    <row r="254" s="2" customFormat="1">
      <c r="A254" s="41"/>
      <c r="B254" s="42"/>
      <c r="C254" s="43"/>
      <c r="D254" s="217" t="s">
        <v>126</v>
      </c>
      <c r="E254" s="43"/>
      <c r="F254" s="218" t="s">
        <v>419</v>
      </c>
      <c r="G254" s="43"/>
      <c r="H254" s="43"/>
      <c r="I254" s="219"/>
      <c r="J254" s="43"/>
      <c r="K254" s="43"/>
      <c r="L254" s="47"/>
      <c r="M254" s="220"/>
      <c r="N254" s="221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126</v>
      </c>
      <c r="AU254" s="20" t="s">
        <v>79</v>
      </c>
    </row>
    <row r="255" s="14" customFormat="1">
      <c r="A255" s="14"/>
      <c r="B255" s="239"/>
      <c r="C255" s="240"/>
      <c r="D255" s="230" t="s">
        <v>272</v>
      </c>
      <c r="E255" s="241" t="s">
        <v>19</v>
      </c>
      <c r="F255" s="242" t="s">
        <v>1121</v>
      </c>
      <c r="G255" s="240"/>
      <c r="H255" s="243">
        <v>402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272</v>
      </c>
      <c r="AU255" s="249" t="s">
        <v>79</v>
      </c>
      <c r="AV255" s="14" t="s">
        <v>79</v>
      </c>
      <c r="AW255" s="14" t="s">
        <v>274</v>
      </c>
      <c r="AX255" s="14" t="s">
        <v>69</v>
      </c>
      <c r="AY255" s="249" t="s">
        <v>116</v>
      </c>
    </row>
    <row r="256" s="14" customFormat="1">
      <c r="A256" s="14"/>
      <c r="B256" s="239"/>
      <c r="C256" s="240"/>
      <c r="D256" s="230" t="s">
        <v>272</v>
      </c>
      <c r="E256" s="241" t="s">
        <v>19</v>
      </c>
      <c r="F256" s="242" t="s">
        <v>1122</v>
      </c>
      <c r="G256" s="240"/>
      <c r="H256" s="243">
        <v>60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9" t="s">
        <v>272</v>
      </c>
      <c r="AU256" s="249" t="s">
        <v>79</v>
      </c>
      <c r="AV256" s="14" t="s">
        <v>79</v>
      </c>
      <c r="AW256" s="14" t="s">
        <v>274</v>
      </c>
      <c r="AX256" s="14" t="s">
        <v>69</v>
      </c>
      <c r="AY256" s="249" t="s">
        <v>116</v>
      </c>
    </row>
    <row r="257" s="14" customFormat="1">
      <c r="A257" s="14"/>
      <c r="B257" s="239"/>
      <c r="C257" s="240"/>
      <c r="D257" s="230" t="s">
        <v>272</v>
      </c>
      <c r="E257" s="241" t="s">
        <v>19</v>
      </c>
      <c r="F257" s="242" t="s">
        <v>1123</v>
      </c>
      <c r="G257" s="240"/>
      <c r="H257" s="243">
        <v>468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9" t="s">
        <v>272</v>
      </c>
      <c r="AU257" s="249" t="s">
        <v>79</v>
      </c>
      <c r="AV257" s="14" t="s">
        <v>79</v>
      </c>
      <c r="AW257" s="14" t="s">
        <v>274</v>
      </c>
      <c r="AX257" s="14" t="s">
        <v>69</v>
      </c>
      <c r="AY257" s="249" t="s">
        <v>116</v>
      </c>
    </row>
    <row r="258" s="15" customFormat="1">
      <c r="A258" s="15"/>
      <c r="B258" s="250"/>
      <c r="C258" s="251"/>
      <c r="D258" s="230" t="s">
        <v>272</v>
      </c>
      <c r="E258" s="252" t="s">
        <v>19</v>
      </c>
      <c r="F258" s="253" t="s">
        <v>278</v>
      </c>
      <c r="G258" s="251"/>
      <c r="H258" s="254">
        <v>930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0" t="s">
        <v>272</v>
      </c>
      <c r="AU258" s="260" t="s">
        <v>79</v>
      </c>
      <c r="AV258" s="15" t="s">
        <v>137</v>
      </c>
      <c r="AW258" s="15" t="s">
        <v>274</v>
      </c>
      <c r="AX258" s="15" t="s">
        <v>74</v>
      </c>
      <c r="AY258" s="260" t="s">
        <v>116</v>
      </c>
    </row>
    <row r="259" s="2" customFormat="1" ht="37.8" customHeight="1">
      <c r="A259" s="41"/>
      <c r="B259" s="42"/>
      <c r="C259" s="204" t="s">
        <v>196</v>
      </c>
      <c r="D259" s="204" t="s">
        <v>119</v>
      </c>
      <c r="E259" s="205" t="s">
        <v>422</v>
      </c>
      <c r="F259" s="206" t="s">
        <v>423</v>
      </c>
      <c r="G259" s="207" t="s">
        <v>318</v>
      </c>
      <c r="H259" s="208">
        <v>930</v>
      </c>
      <c r="I259" s="209"/>
      <c r="J259" s="210">
        <f>ROUND(I259*H259,2)</f>
        <v>0</v>
      </c>
      <c r="K259" s="206" t="s">
        <v>123</v>
      </c>
      <c r="L259" s="47"/>
      <c r="M259" s="211" t="s">
        <v>19</v>
      </c>
      <c r="N259" s="212" t="s">
        <v>40</v>
      </c>
      <c r="O259" s="87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5" t="s">
        <v>137</v>
      </c>
      <c r="AT259" s="215" t="s">
        <v>119</v>
      </c>
      <c r="AU259" s="215" t="s">
        <v>79</v>
      </c>
      <c r="AY259" s="20" t="s">
        <v>116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20" t="s">
        <v>74</v>
      </c>
      <c r="BK259" s="216">
        <f>ROUND(I259*H259,2)</f>
        <v>0</v>
      </c>
      <c r="BL259" s="20" t="s">
        <v>137</v>
      </c>
      <c r="BM259" s="215" t="s">
        <v>1124</v>
      </c>
    </row>
    <row r="260" s="2" customFormat="1">
      <c r="A260" s="41"/>
      <c r="B260" s="42"/>
      <c r="C260" s="43"/>
      <c r="D260" s="217" t="s">
        <v>126</v>
      </c>
      <c r="E260" s="43"/>
      <c r="F260" s="218" t="s">
        <v>425</v>
      </c>
      <c r="G260" s="43"/>
      <c r="H260" s="43"/>
      <c r="I260" s="219"/>
      <c r="J260" s="43"/>
      <c r="K260" s="43"/>
      <c r="L260" s="47"/>
      <c r="M260" s="220"/>
      <c r="N260" s="221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126</v>
      </c>
      <c r="AU260" s="20" t="s">
        <v>79</v>
      </c>
    </row>
    <row r="261" s="2" customFormat="1" ht="44.25" customHeight="1">
      <c r="A261" s="41"/>
      <c r="B261" s="42"/>
      <c r="C261" s="204" t="s">
        <v>201</v>
      </c>
      <c r="D261" s="204" t="s">
        <v>119</v>
      </c>
      <c r="E261" s="205" t="s">
        <v>426</v>
      </c>
      <c r="F261" s="206" t="s">
        <v>427</v>
      </c>
      <c r="G261" s="207" t="s">
        <v>428</v>
      </c>
      <c r="H261" s="208">
        <v>936</v>
      </c>
      <c r="I261" s="209"/>
      <c r="J261" s="210">
        <f>ROUND(I261*H261,2)</f>
        <v>0</v>
      </c>
      <c r="K261" s="206" t="s">
        <v>123</v>
      </c>
      <c r="L261" s="47"/>
      <c r="M261" s="211" t="s">
        <v>19</v>
      </c>
      <c r="N261" s="212" t="s">
        <v>40</v>
      </c>
      <c r="O261" s="87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5" t="s">
        <v>137</v>
      </c>
      <c r="AT261" s="215" t="s">
        <v>119</v>
      </c>
      <c r="AU261" s="215" t="s">
        <v>79</v>
      </c>
      <c r="AY261" s="20" t="s">
        <v>116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20" t="s">
        <v>74</v>
      </c>
      <c r="BK261" s="216">
        <f>ROUND(I261*H261,2)</f>
        <v>0</v>
      </c>
      <c r="BL261" s="20" t="s">
        <v>137</v>
      </c>
      <c r="BM261" s="215" t="s">
        <v>1125</v>
      </c>
    </row>
    <row r="262" s="2" customFormat="1">
      <c r="A262" s="41"/>
      <c r="B262" s="42"/>
      <c r="C262" s="43"/>
      <c r="D262" s="217" t="s">
        <v>126</v>
      </c>
      <c r="E262" s="43"/>
      <c r="F262" s="218" t="s">
        <v>430</v>
      </c>
      <c r="G262" s="43"/>
      <c r="H262" s="43"/>
      <c r="I262" s="219"/>
      <c r="J262" s="43"/>
      <c r="K262" s="43"/>
      <c r="L262" s="47"/>
      <c r="M262" s="220"/>
      <c r="N262" s="221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126</v>
      </c>
      <c r="AU262" s="20" t="s">
        <v>79</v>
      </c>
    </row>
    <row r="263" s="13" customFormat="1">
      <c r="A263" s="13"/>
      <c r="B263" s="228"/>
      <c r="C263" s="229"/>
      <c r="D263" s="230" t="s">
        <v>272</v>
      </c>
      <c r="E263" s="231" t="s">
        <v>19</v>
      </c>
      <c r="F263" s="232" t="s">
        <v>1126</v>
      </c>
      <c r="G263" s="229"/>
      <c r="H263" s="231" t="s">
        <v>19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8" t="s">
        <v>272</v>
      </c>
      <c r="AU263" s="238" t="s">
        <v>79</v>
      </c>
      <c r="AV263" s="13" t="s">
        <v>74</v>
      </c>
      <c r="AW263" s="13" t="s">
        <v>274</v>
      </c>
      <c r="AX263" s="13" t="s">
        <v>69</v>
      </c>
      <c r="AY263" s="238" t="s">
        <v>116</v>
      </c>
    </row>
    <row r="264" s="14" customFormat="1">
      <c r="A264" s="14"/>
      <c r="B264" s="239"/>
      <c r="C264" s="240"/>
      <c r="D264" s="230" t="s">
        <v>272</v>
      </c>
      <c r="E264" s="241" t="s">
        <v>19</v>
      </c>
      <c r="F264" s="242" t="s">
        <v>1127</v>
      </c>
      <c r="G264" s="240"/>
      <c r="H264" s="243">
        <v>528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272</v>
      </c>
      <c r="AU264" s="249" t="s">
        <v>79</v>
      </c>
      <c r="AV264" s="14" t="s">
        <v>79</v>
      </c>
      <c r="AW264" s="14" t="s">
        <v>274</v>
      </c>
      <c r="AX264" s="14" t="s">
        <v>69</v>
      </c>
      <c r="AY264" s="249" t="s">
        <v>116</v>
      </c>
    </row>
    <row r="265" s="14" customFormat="1">
      <c r="A265" s="14"/>
      <c r="B265" s="239"/>
      <c r="C265" s="240"/>
      <c r="D265" s="230" t="s">
        <v>272</v>
      </c>
      <c r="E265" s="241" t="s">
        <v>19</v>
      </c>
      <c r="F265" s="242" t="s">
        <v>1128</v>
      </c>
      <c r="G265" s="240"/>
      <c r="H265" s="243">
        <v>-60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272</v>
      </c>
      <c r="AU265" s="249" t="s">
        <v>79</v>
      </c>
      <c r="AV265" s="14" t="s">
        <v>79</v>
      </c>
      <c r="AW265" s="14" t="s">
        <v>274</v>
      </c>
      <c r="AX265" s="14" t="s">
        <v>69</v>
      </c>
      <c r="AY265" s="249" t="s">
        <v>116</v>
      </c>
    </row>
    <row r="266" s="16" customFormat="1">
      <c r="A266" s="16"/>
      <c r="B266" s="261"/>
      <c r="C266" s="262"/>
      <c r="D266" s="230" t="s">
        <v>272</v>
      </c>
      <c r="E266" s="263" t="s">
        <v>19</v>
      </c>
      <c r="F266" s="264" t="s">
        <v>329</v>
      </c>
      <c r="G266" s="262"/>
      <c r="H266" s="265">
        <v>468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71" t="s">
        <v>272</v>
      </c>
      <c r="AU266" s="271" t="s">
        <v>79</v>
      </c>
      <c r="AV266" s="16" t="s">
        <v>279</v>
      </c>
      <c r="AW266" s="16" t="s">
        <v>274</v>
      </c>
      <c r="AX266" s="16" t="s">
        <v>69</v>
      </c>
      <c r="AY266" s="271" t="s">
        <v>116</v>
      </c>
    </row>
    <row r="267" s="14" customFormat="1">
      <c r="A267" s="14"/>
      <c r="B267" s="239"/>
      <c r="C267" s="240"/>
      <c r="D267" s="230" t="s">
        <v>272</v>
      </c>
      <c r="E267" s="241" t="s">
        <v>19</v>
      </c>
      <c r="F267" s="242" t="s">
        <v>1129</v>
      </c>
      <c r="G267" s="240"/>
      <c r="H267" s="243">
        <v>936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9" t="s">
        <v>272</v>
      </c>
      <c r="AU267" s="249" t="s">
        <v>79</v>
      </c>
      <c r="AV267" s="14" t="s">
        <v>79</v>
      </c>
      <c r="AW267" s="14" t="s">
        <v>274</v>
      </c>
      <c r="AX267" s="14" t="s">
        <v>74</v>
      </c>
      <c r="AY267" s="249" t="s">
        <v>116</v>
      </c>
    </row>
    <row r="268" s="2" customFormat="1" ht="44.25" customHeight="1">
      <c r="A268" s="41"/>
      <c r="B268" s="42"/>
      <c r="C268" s="204" t="s">
        <v>206</v>
      </c>
      <c r="D268" s="204" t="s">
        <v>119</v>
      </c>
      <c r="E268" s="205" t="s">
        <v>435</v>
      </c>
      <c r="F268" s="206" t="s">
        <v>436</v>
      </c>
      <c r="G268" s="207" t="s">
        <v>318</v>
      </c>
      <c r="H268" s="208">
        <v>462</v>
      </c>
      <c r="I268" s="209"/>
      <c r="J268" s="210">
        <f>ROUND(I268*H268,2)</f>
        <v>0</v>
      </c>
      <c r="K268" s="206" t="s">
        <v>123</v>
      </c>
      <c r="L268" s="47"/>
      <c r="M268" s="211" t="s">
        <v>19</v>
      </c>
      <c r="N268" s="212" t="s">
        <v>40</v>
      </c>
      <c r="O268" s="87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5" t="s">
        <v>137</v>
      </c>
      <c r="AT268" s="215" t="s">
        <v>119</v>
      </c>
      <c r="AU268" s="215" t="s">
        <v>79</v>
      </c>
      <c r="AY268" s="20" t="s">
        <v>116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20" t="s">
        <v>74</v>
      </c>
      <c r="BK268" s="216">
        <f>ROUND(I268*H268,2)</f>
        <v>0</v>
      </c>
      <c r="BL268" s="20" t="s">
        <v>137</v>
      </c>
      <c r="BM268" s="215" t="s">
        <v>1130</v>
      </c>
    </row>
    <row r="269" s="2" customFormat="1">
      <c r="A269" s="41"/>
      <c r="B269" s="42"/>
      <c r="C269" s="43"/>
      <c r="D269" s="217" t="s">
        <v>126</v>
      </c>
      <c r="E269" s="43"/>
      <c r="F269" s="218" t="s">
        <v>438</v>
      </c>
      <c r="G269" s="43"/>
      <c r="H269" s="43"/>
      <c r="I269" s="219"/>
      <c r="J269" s="43"/>
      <c r="K269" s="43"/>
      <c r="L269" s="47"/>
      <c r="M269" s="220"/>
      <c r="N269" s="221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126</v>
      </c>
      <c r="AU269" s="20" t="s">
        <v>79</v>
      </c>
    </row>
    <row r="270" s="14" customFormat="1">
      <c r="A270" s="14"/>
      <c r="B270" s="239"/>
      <c r="C270" s="240"/>
      <c r="D270" s="230" t="s">
        <v>272</v>
      </c>
      <c r="E270" s="241" t="s">
        <v>19</v>
      </c>
      <c r="F270" s="242" t="s">
        <v>1131</v>
      </c>
      <c r="G270" s="240"/>
      <c r="H270" s="243">
        <v>881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9" t="s">
        <v>272</v>
      </c>
      <c r="AU270" s="249" t="s">
        <v>79</v>
      </c>
      <c r="AV270" s="14" t="s">
        <v>79</v>
      </c>
      <c r="AW270" s="14" t="s">
        <v>274</v>
      </c>
      <c r="AX270" s="14" t="s">
        <v>69</v>
      </c>
      <c r="AY270" s="249" t="s">
        <v>116</v>
      </c>
    </row>
    <row r="271" s="14" customFormat="1">
      <c r="A271" s="14"/>
      <c r="B271" s="239"/>
      <c r="C271" s="240"/>
      <c r="D271" s="230" t="s">
        <v>272</v>
      </c>
      <c r="E271" s="241" t="s">
        <v>19</v>
      </c>
      <c r="F271" s="242" t="s">
        <v>1132</v>
      </c>
      <c r="G271" s="240"/>
      <c r="H271" s="243">
        <v>49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9" t="s">
        <v>272</v>
      </c>
      <c r="AU271" s="249" t="s">
        <v>79</v>
      </c>
      <c r="AV271" s="14" t="s">
        <v>79</v>
      </c>
      <c r="AW271" s="14" t="s">
        <v>274</v>
      </c>
      <c r="AX271" s="14" t="s">
        <v>69</v>
      </c>
      <c r="AY271" s="249" t="s">
        <v>116</v>
      </c>
    </row>
    <row r="272" s="16" customFormat="1">
      <c r="A272" s="16"/>
      <c r="B272" s="261"/>
      <c r="C272" s="262"/>
      <c r="D272" s="230" t="s">
        <v>272</v>
      </c>
      <c r="E272" s="263" t="s">
        <v>19</v>
      </c>
      <c r="F272" s="264" t="s">
        <v>329</v>
      </c>
      <c r="G272" s="262"/>
      <c r="H272" s="265">
        <v>930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71" t="s">
        <v>272</v>
      </c>
      <c r="AU272" s="271" t="s">
        <v>79</v>
      </c>
      <c r="AV272" s="16" t="s">
        <v>279</v>
      </c>
      <c r="AW272" s="16" t="s">
        <v>274</v>
      </c>
      <c r="AX272" s="16" t="s">
        <v>69</v>
      </c>
      <c r="AY272" s="271" t="s">
        <v>116</v>
      </c>
    </row>
    <row r="273" s="13" customFormat="1">
      <c r="A273" s="13"/>
      <c r="B273" s="228"/>
      <c r="C273" s="229"/>
      <c r="D273" s="230" t="s">
        <v>272</v>
      </c>
      <c r="E273" s="231" t="s">
        <v>19</v>
      </c>
      <c r="F273" s="232" t="s">
        <v>1133</v>
      </c>
      <c r="G273" s="229"/>
      <c r="H273" s="231" t="s">
        <v>19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8" t="s">
        <v>272</v>
      </c>
      <c r="AU273" s="238" t="s">
        <v>79</v>
      </c>
      <c r="AV273" s="13" t="s">
        <v>74</v>
      </c>
      <c r="AW273" s="13" t="s">
        <v>274</v>
      </c>
      <c r="AX273" s="13" t="s">
        <v>69</v>
      </c>
      <c r="AY273" s="238" t="s">
        <v>116</v>
      </c>
    </row>
    <row r="274" s="14" customFormat="1">
      <c r="A274" s="14"/>
      <c r="B274" s="239"/>
      <c r="C274" s="240"/>
      <c r="D274" s="230" t="s">
        <v>272</v>
      </c>
      <c r="E274" s="241" t="s">
        <v>19</v>
      </c>
      <c r="F274" s="242" t="s">
        <v>1134</v>
      </c>
      <c r="G274" s="240"/>
      <c r="H274" s="243">
        <v>-528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9" t="s">
        <v>272</v>
      </c>
      <c r="AU274" s="249" t="s">
        <v>79</v>
      </c>
      <c r="AV274" s="14" t="s">
        <v>79</v>
      </c>
      <c r="AW274" s="14" t="s">
        <v>274</v>
      </c>
      <c r="AX274" s="14" t="s">
        <v>69</v>
      </c>
      <c r="AY274" s="249" t="s">
        <v>116</v>
      </c>
    </row>
    <row r="275" s="16" customFormat="1">
      <c r="A275" s="16"/>
      <c r="B275" s="261"/>
      <c r="C275" s="262"/>
      <c r="D275" s="230" t="s">
        <v>272</v>
      </c>
      <c r="E275" s="263" t="s">
        <v>19</v>
      </c>
      <c r="F275" s="264" t="s">
        <v>329</v>
      </c>
      <c r="G275" s="262"/>
      <c r="H275" s="265">
        <v>-528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71" t="s">
        <v>272</v>
      </c>
      <c r="AU275" s="271" t="s">
        <v>79</v>
      </c>
      <c r="AV275" s="16" t="s">
        <v>279</v>
      </c>
      <c r="AW275" s="16" t="s">
        <v>274</v>
      </c>
      <c r="AX275" s="16" t="s">
        <v>69</v>
      </c>
      <c r="AY275" s="271" t="s">
        <v>116</v>
      </c>
    </row>
    <row r="276" s="14" customFormat="1">
      <c r="A276" s="14"/>
      <c r="B276" s="239"/>
      <c r="C276" s="240"/>
      <c r="D276" s="230" t="s">
        <v>272</v>
      </c>
      <c r="E276" s="241" t="s">
        <v>19</v>
      </c>
      <c r="F276" s="242" t="s">
        <v>1135</v>
      </c>
      <c r="G276" s="240"/>
      <c r="H276" s="243">
        <v>60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9" t="s">
        <v>272</v>
      </c>
      <c r="AU276" s="249" t="s">
        <v>79</v>
      </c>
      <c r="AV276" s="14" t="s">
        <v>79</v>
      </c>
      <c r="AW276" s="14" t="s">
        <v>274</v>
      </c>
      <c r="AX276" s="14" t="s">
        <v>69</v>
      </c>
      <c r="AY276" s="249" t="s">
        <v>116</v>
      </c>
    </row>
    <row r="277" s="15" customFormat="1">
      <c r="A277" s="15"/>
      <c r="B277" s="250"/>
      <c r="C277" s="251"/>
      <c r="D277" s="230" t="s">
        <v>272</v>
      </c>
      <c r="E277" s="252" t="s">
        <v>19</v>
      </c>
      <c r="F277" s="253" t="s">
        <v>278</v>
      </c>
      <c r="G277" s="251"/>
      <c r="H277" s="254">
        <v>462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0" t="s">
        <v>272</v>
      </c>
      <c r="AU277" s="260" t="s">
        <v>79</v>
      </c>
      <c r="AV277" s="15" t="s">
        <v>137</v>
      </c>
      <c r="AW277" s="15" t="s">
        <v>274</v>
      </c>
      <c r="AX277" s="15" t="s">
        <v>74</v>
      </c>
      <c r="AY277" s="260" t="s">
        <v>116</v>
      </c>
    </row>
    <row r="278" s="2" customFormat="1" ht="66.75" customHeight="1">
      <c r="A278" s="41"/>
      <c r="B278" s="42"/>
      <c r="C278" s="204" t="s">
        <v>7</v>
      </c>
      <c r="D278" s="204" t="s">
        <v>119</v>
      </c>
      <c r="E278" s="205" t="s">
        <v>1136</v>
      </c>
      <c r="F278" s="206" t="s">
        <v>1137</v>
      </c>
      <c r="G278" s="207" t="s">
        <v>318</v>
      </c>
      <c r="H278" s="208">
        <v>520.60000000000002</v>
      </c>
      <c r="I278" s="209"/>
      <c r="J278" s="210">
        <f>ROUND(I278*H278,2)</f>
        <v>0</v>
      </c>
      <c r="K278" s="206" t="s">
        <v>123</v>
      </c>
      <c r="L278" s="47"/>
      <c r="M278" s="211" t="s">
        <v>19</v>
      </c>
      <c r="N278" s="212" t="s">
        <v>40</v>
      </c>
      <c r="O278" s="87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5" t="s">
        <v>137</v>
      </c>
      <c r="AT278" s="215" t="s">
        <v>119</v>
      </c>
      <c r="AU278" s="215" t="s">
        <v>79</v>
      </c>
      <c r="AY278" s="20" t="s">
        <v>116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20" t="s">
        <v>74</v>
      </c>
      <c r="BK278" s="216">
        <f>ROUND(I278*H278,2)</f>
        <v>0</v>
      </c>
      <c r="BL278" s="20" t="s">
        <v>137</v>
      </c>
      <c r="BM278" s="215" t="s">
        <v>1138</v>
      </c>
    </row>
    <row r="279" s="2" customFormat="1">
      <c r="A279" s="41"/>
      <c r="B279" s="42"/>
      <c r="C279" s="43"/>
      <c r="D279" s="217" t="s">
        <v>126</v>
      </c>
      <c r="E279" s="43"/>
      <c r="F279" s="218" t="s">
        <v>1139</v>
      </c>
      <c r="G279" s="43"/>
      <c r="H279" s="43"/>
      <c r="I279" s="219"/>
      <c r="J279" s="43"/>
      <c r="K279" s="43"/>
      <c r="L279" s="47"/>
      <c r="M279" s="220"/>
      <c r="N279" s="221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126</v>
      </c>
      <c r="AU279" s="20" t="s">
        <v>79</v>
      </c>
    </row>
    <row r="280" s="13" customFormat="1">
      <c r="A280" s="13"/>
      <c r="B280" s="228"/>
      <c r="C280" s="229"/>
      <c r="D280" s="230" t="s">
        <v>272</v>
      </c>
      <c r="E280" s="231" t="s">
        <v>19</v>
      </c>
      <c r="F280" s="232" t="s">
        <v>1140</v>
      </c>
      <c r="G280" s="229"/>
      <c r="H280" s="231" t="s">
        <v>19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8" t="s">
        <v>272</v>
      </c>
      <c r="AU280" s="238" t="s">
        <v>79</v>
      </c>
      <c r="AV280" s="13" t="s">
        <v>74</v>
      </c>
      <c r="AW280" s="13" t="s">
        <v>274</v>
      </c>
      <c r="AX280" s="13" t="s">
        <v>69</v>
      </c>
      <c r="AY280" s="238" t="s">
        <v>116</v>
      </c>
    </row>
    <row r="281" s="14" customFormat="1">
      <c r="A281" s="14"/>
      <c r="B281" s="239"/>
      <c r="C281" s="240"/>
      <c r="D281" s="230" t="s">
        <v>272</v>
      </c>
      <c r="E281" s="241" t="s">
        <v>19</v>
      </c>
      <c r="F281" s="242" t="s">
        <v>1141</v>
      </c>
      <c r="G281" s="240"/>
      <c r="H281" s="243">
        <v>2.5499999999999998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9" t="s">
        <v>272</v>
      </c>
      <c r="AU281" s="249" t="s">
        <v>79</v>
      </c>
      <c r="AV281" s="14" t="s">
        <v>79</v>
      </c>
      <c r="AW281" s="14" t="s">
        <v>274</v>
      </c>
      <c r="AX281" s="14" t="s">
        <v>69</v>
      </c>
      <c r="AY281" s="249" t="s">
        <v>116</v>
      </c>
    </row>
    <row r="282" s="14" customFormat="1">
      <c r="A282" s="14"/>
      <c r="B282" s="239"/>
      <c r="C282" s="240"/>
      <c r="D282" s="230" t="s">
        <v>272</v>
      </c>
      <c r="E282" s="241" t="s">
        <v>19</v>
      </c>
      <c r="F282" s="242" t="s">
        <v>1142</v>
      </c>
      <c r="G282" s="240"/>
      <c r="H282" s="243">
        <v>14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9" t="s">
        <v>272</v>
      </c>
      <c r="AU282" s="249" t="s">
        <v>79</v>
      </c>
      <c r="AV282" s="14" t="s">
        <v>79</v>
      </c>
      <c r="AW282" s="14" t="s">
        <v>274</v>
      </c>
      <c r="AX282" s="14" t="s">
        <v>69</v>
      </c>
      <c r="AY282" s="249" t="s">
        <v>116</v>
      </c>
    </row>
    <row r="283" s="14" customFormat="1">
      <c r="A283" s="14"/>
      <c r="B283" s="239"/>
      <c r="C283" s="240"/>
      <c r="D283" s="230" t="s">
        <v>272</v>
      </c>
      <c r="E283" s="241" t="s">
        <v>19</v>
      </c>
      <c r="F283" s="242" t="s">
        <v>1143</v>
      </c>
      <c r="G283" s="240"/>
      <c r="H283" s="243">
        <v>58.649999999999999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9" t="s">
        <v>272</v>
      </c>
      <c r="AU283" s="249" t="s">
        <v>79</v>
      </c>
      <c r="AV283" s="14" t="s">
        <v>79</v>
      </c>
      <c r="AW283" s="14" t="s">
        <v>274</v>
      </c>
      <c r="AX283" s="14" t="s">
        <v>69</v>
      </c>
      <c r="AY283" s="249" t="s">
        <v>116</v>
      </c>
    </row>
    <row r="284" s="14" customFormat="1">
      <c r="A284" s="14"/>
      <c r="B284" s="239"/>
      <c r="C284" s="240"/>
      <c r="D284" s="230" t="s">
        <v>272</v>
      </c>
      <c r="E284" s="241" t="s">
        <v>19</v>
      </c>
      <c r="F284" s="242" t="s">
        <v>1144</v>
      </c>
      <c r="G284" s="240"/>
      <c r="H284" s="243">
        <v>9.5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272</v>
      </c>
      <c r="AU284" s="249" t="s">
        <v>79</v>
      </c>
      <c r="AV284" s="14" t="s">
        <v>79</v>
      </c>
      <c r="AW284" s="14" t="s">
        <v>274</v>
      </c>
      <c r="AX284" s="14" t="s">
        <v>69</v>
      </c>
      <c r="AY284" s="249" t="s">
        <v>116</v>
      </c>
    </row>
    <row r="285" s="16" customFormat="1">
      <c r="A285" s="16"/>
      <c r="B285" s="261"/>
      <c r="C285" s="262"/>
      <c r="D285" s="230" t="s">
        <v>272</v>
      </c>
      <c r="E285" s="263" t="s">
        <v>19</v>
      </c>
      <c r="F285" s="264" t="s">
        <v>329</v>
      </c>
      <c r="G285" s="262"/>
      <c r="H285" s="265">
        <v>84.700000000000003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71" t="s">
        <v>272</v>
      </c>
      <c r="AU285" s="271" t="s">
        <v>79</v>
      </c>
      <c r="AV285" s="16" t="s">
        <v>279</v>
      </c>
      <c r="AW285" s="16" t="s">
        <v>274</v>
      </c>
      <c r="AX285" s="16" t="s">
        <v>69</v>
      </c>
      <c r="AY285" s="271" t="s">
        <v>116</v>
      </c>
    </row>
    <row r="286" s="14" customFormat="1">
      <c r="A286" s="14"/>
      <c r="B286" s="239"/>
      <c r="C286" s="240"/>
      <c r="D286" s="230" t="s">
        <v>272</v>
      </c>
      <c r="E286" s="241" t="s">
        <v>19</v>
      </c>
      <c r="F286" s="242" t="s">
        <v>1145</v>
      </c>
      <c r="G286" s="240"/>
      <c r="H286" s="243">
        <v>18.48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9" t="s">
        <v>272</v>
      </c>
      <c r="AU286" s="249" t="s">
        <v>79</v>
      </c>
      <c r="AV286" s="14" t="s">
        <v>79</v>
      </c>
      <c r="AW286" s="14" t="s">
        <v>274</v>
      </c>
      <c r="AX286" s="14" t="s">
        <v>69</v>
      </c>
      <c r="AY286" s="249" t="s">
        <v>116</v>
      </c>
    </row>
    <row r="287" s="14" customFormat="1">
      <c r="A287" s="14"/>
      <c r="B287" s="239"/>
      <c r="C287" s="240"/>
      <c r="D287" s="230" t="s">
        <v>272</v>
      </c>
      <c r="E287" s="241" t="s">
        <v>19</v>
      </c>
      <c r="F287" s="242" t="s">
        <v>1146</v>
      </c>
      <c r="G287" s="240"/>
      <c r="H287" s="243">
        <v>4.2000000000000002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9" t="s">
        <v>272</v>
      </c>
      <c r="AU287" s="249" t="s">
        <v>79</v>
      </c>
      <c r="AV287" s="14" t="s">
        <v>79</v>
      </c>
      <c r="AW287" s="14" t="s">
        <v>274</v>
      </c>
      <c r="AX287" s="14" t="s">
        <v>69</v>
      </c>
      <c r="AY287" s="249" t="s">
        <v>116</v>
      </c>
    </row>
    <row r="288" s="14" customFormat="1">
      <c r="A288" s="14"/>
      <c r="B288" s="239"/>
      <c r="C288" s="240"/>
      <c r="D288" s="230" t="s">
        <v>272</v>
      </c>
      <c r="E288" s="241" t="s">
        <v>19</v>
      </c>
      <c r="F288" s="242" t="s">
        <v>1147</v>
      </c>
      <c r="G288" s="240"/>
      <c r="H288" s="243">
        <v>137.18999999999997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9" t="s">
        <v>272</v>
      </c>
      <c r="AU288" s="249" t="s">
        <v>79</v>
      </c>
      <c r="AV288" s="14" t="s">
        <v>79</v>
      </c>
      <c r="AW288" s="14" t="s">
        <v>274</v>
      </c>
      <c r="AX288" s="14" t="s">
        <v>69</v>
      </c>
      <c r="AY288" s="249" t="s">
        <v>116</v>
      </c>
    </row>
    <row r="289" s="14" customFormat="1">
      <c r="A289" s="14"/>
      <c r="B289" s="239"/>
      <c r="C289" s="240"/>
      <c r="D289" s="230" t="s">
        <v>272</v>
      </c>
      <c r="E289" s="241" t="s">
        <v>19</v>
      </c>
      <c r="F289" s="242" t="s">
        <v>1148</v>
      </c>
      <c r="G289" s="240"/>
      <c r="H289" s="243">
        <v>24.761000000000003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9" t="s">
        <v>272</v>
      </c>
      <c r="AU289" s="249" t="s">
        <v>79</v>
      </c>
      <c r="AV289" s="14" t="s">
        <v>79</v>
      </c>
      <c r="AW289" s="14" t="s">
        <v>274</v>
      </c>
      <c r="AX289" s="14" t="s">
        <v>69</v>
      </c>
      <c r="AY289" s="249" t="s">
        <v>116</v>
      </c>
    </row>
    <row r="290" s="14" customFormat="1">
      <c r="A290" s="14"/>
      <c r="B290" s="239"/>
      <c r="C290" s="240"/>
      <c r="D290" s="230" t="s">
        <v>272</v>
      </c>
      <c r="E290" s="241" t="s">
        <v>19</v>
      </c>
      <c r="F290" s="242" t="s">
        <v>1149</v>
      </c>
      <c r="G290" s="240"/>
      <c r="H290" s="243">
        <v>18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272</v>
      </c>
      <c r="AU290" s="249" t="s">
        <v>79</v>
      </c>
      <c r="AV290" s="14" t="s">
        <v>79</v>
      </c>
      <c r="AW290" s="14" t="s">
        <v>274</v>
      </c>
      <c r="AX290" s="14" t="s">
        <v>69</v>
      </c>
      <c r="AY290" s="249" t="s">
        <v>116</v>
      </c>
    </row>
    <row r="291" s="16" customFormat="1">
      <c r="A291" s="16"/>
      <c r="B291" s="261"/>
      <c r="C291" s="262"/>
      <c r="D291" s="230" t="s">
        <v>272</v>
      </c>
      <c r="E291" s="263" t="s">
        <v>19</v>
      </c>
      <c r="F291" s="264" t="s">
        <v>329</v>
      </c>
      <c r="G291" s="262"/>
      <c r="H291" s="265">
        <v>202.63099999999997</v>
      </c>
      <c r="I291" s="266"/>
      <c r="J291" s="262"/>
      <c r="K291" s="262"/>
      <c r="L291" s="267"/>
      <c r="M291" s="268"/>
      <c r="N291" s="269"/>
      <c r="O291" s="269"/>
      <c r="P291" s="269"/>
      <c r="Q291" s="269"/>
      <c r="R291" s="269"/>
      <c r="S291" s="269"/>
      <c r="T291" s="270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71" t="s">
        <v>272</v>
      </c>
      <c r="AU291" s="271" t="s">
        <v>79</v>
      </c>
      <c r="AV291" s="16" t="s">
        <v>279</v>
      </c>
      <c r="AW291" s="16" t="s">
        <v>274</v>
      </c>
      <c r="AX291" s="16" t="s">
        <v>69</v>
      </c>
      <c r="AY291" s="271" t="s">
        <v>116</v>
      </c>
    </row>
    <row r="292" s="14" customFormat="1">
      <c r="A292" s="14"/>
      <c r="B292" s="239"/>
      <c r="C292" s="240"/>
      <c r="D292" s="230" t="s">
        <v>272</v>
      </c>
      <c r="E292" s="241" t="s">
        <v>19</v>
      </c>
      <c r="F292" s="242" t="s">
        <v>1150</v>
      </c>
      <c r="G292" s="240"/>
      <c r="H292" s="243">
        <v>70.834500000000006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9" t="s">
        <v>272</v>
      </c>
      <c r="AU292" s="249" t="s">
        <v>79</v>
      </c>
      <c r="AV292" s="14" t="s">
        <v>79</v>
      </c>
      <c r="AW292" s="14" t="s">
        <v>274</v>
      </c>
      <c r="AX292" s="14" t="s">
        <v>69</v>
      </c>
      <c r="AY292" s="249" t="s">
        <v>116</v>
      </c>
    </row>
    <row r="293" s="14" customFormat="1">
      <c r="A293" s="14"/>
      <c r="B293" s="239"/>
      <c r="C293" s="240"/>
      <c r="D293" s="230" t="s">
        <v>272</v>
      </c>
      <c r="E293" s="241" t="s">
        <v>19</v>
      </c>
      <c r="F293" s="242" t="s">
        <v>1151</v>
      </c>
      <c r="G293" s="240"/>
      <c r="H293" s="243">
        <v>21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9" t="s">
        <v>272</v>
      </c>
      <c r="AU293" s="249" t="s">
        <v>79</v>
      </c>
      <c r="AV293" s="14" t="s">
        <v>79</v>
      </c>
      <c r="AW293" s="14" t="s">
        <v>274</v>
      </c>
      <c r="AX293" s="14" t="s">
        <v>69</v>
      </c>
      <c r="AY293" s="249" t="s">
        <v>116</v>
      </c>
    </row>
    <row r="294" s="14" customFormat="1">
      <c r="A294" s="14"/>
      <c r="B294" s="239"/>
      <c r="C294" s="240"/>
      <c r="D294" s="230" t="s">
        <v>272</v>
      </c>
      <c r="E294" s="241" t="s">
        <v>19</v>
      </c>
      <c r="F294" s="242" t="s">
        <v>1152</v>
      </c>
      <c r="G294" s="240"/>
      <c r="H294" s="243">
        <v>32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9" t="s">
        <v>272</v>
      </c>
      <c r="AU294" s="249" t="s">
        <v>79</v>
      </c>
      <c r="AV294" s="14" t="s">
        <v>79</v>
      </c>
      <c r="AW294" s="14" t="s">
        <v>274</v>
      </c>
      <c r="AX294" s="14" t="s">
        <v>69</v>
      </c>
      <c r="AY294" s="249" t="s">
        <v>116</v>
      </c>
    </row>
    <row r="295" s="16" customFormat="1">
      <c r="A295" s="16"/>
      <c r="B295" s="261"/>
      <c r="C295" s="262"/>
      <c r="D295" s="230" t="s">
        <v>272</v>
      </c>
      <c r="E295" s="263" t="s">
        <v>19</v>
      </c>
      <c r="F295" s="264" t="s">
        <v>329</v>
      </c>
      <c r="G295" s="262"/>
      <c r="H295" s="265">
        <v>123.83450000000001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71" t="s">
        <v>272</v>
      </c>
      <c r="AU295" s="271" t="s">
        <v>79</v>
      </c>
      <c r="AV295" s="16" t="s">
        <v>279</v>
      </c>
      <c r="AW295" s="16" t="s">
        <v>274</v>
      </c>
      <c r="AX295" s="16" t="s">
        <v>69</v>
      </c>
      <c r="AY295" s="271" t="s">
        <v>116</v>
      </c>
    </row>
    <row r="296" s="14" customFormat="1">
      <c r="A296" s="14"/>
      <c r="B296" s="239"/>
      <c r="C296" s="240"/>
      <c r="D296" s="230" t="s">
        <v>272</v>
      </c>
      <c r="E296" s="241" t="s">
        <v>19</v>
      </c>
      <c r="F296" s="242" t="s">
        <v>1153</v>
      </c>
      <c r="G296" s="240"/>
      <c r="H296" s="243">
        <v>13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9" t="s">
        <v>272</v>
      </c>
      <c r="AU296" s="249" t="s">
        <v>79</v>
      </c>
      <c r="AV296" s="14" t="s">
        <v>79</v>
      </c>
      <c r="AW296" s="14" t="s">
        <v>274</v>
      </c>
      <c r="AX296" s="14" t="s">
        <v>69</v>
      </c>
      <c r="AY296" s="249" t="s">
        <v>116</v>
      </c>
    </row>
    <row r="297" s="14" customFormat="1">
      <c r="A297" s="14"/>
      <c r="B297" s="239"/>
      <c r="C297" s="240"/>
      <c r="D297" s="230" t="s">
        <v>272</v>
      </c>
      <c r="E297" s="241" t="s">
        <v>19</v>
      </c>
      <c r="F297" s="242" t="s">
        <v>1154</v>
      </c>
      <c r="G297" s="240"/>
      <c r="H297" s="243">
        <v>38.527450000000002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9" t="s">
        <v>272</v>
      </c>
      <c r="AU297" s="249" t="s">
        <v>79</v>
      </c>
      <c r="AV297" s="14" t="s">
        <v>79</v>
      </c>
      <c r="AW297" s="14" t="s">
        <v>274</v>
      </c>
      <c r="AX297" s="14" t="s">
        <v>69</v>
      </c>
      <c r="AY297" s="249" t="s">
        <v>116</v>
      </c>
    </row>
    <row r="298" s="14" customFormat="1">
      <c r="A298" s="14"/>
      <c r="B298" s="239"/>
      <c r="C298" s="240"/>
      <c r="D298" s="230" t="s">
        <v>272</v>
      </c>
      <c r="E298" s="241" t="s">
        <v>19</v>
      </c>
      <c r="F298" s="242" t="s">
        <v>1155</v>
      </c>
      <c r="G298" s="240"/>
      <c r="H298" s="243">
        <v>9.5625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9" t="s">
        <v>272</v>
      </c>
      <c r="AU298" s="249" t="s">
        <v>79</v>
      </c>
      <c r="AV298" s="14" t="s">
        <v>79</v>
      </c>
      <c r="AW298" s="14" t="s">
        <v>274</v>
      </c>
      <c r="AX298" s="14" t="s">
        <v>69</v>
      </c>
      <c r="AY298" s="249" t="s">
        <v>116</v>
      </c>
    </row>
    <row r="299" s="16" customFormat="1">
      <c r="A299" s="16"/>
      <c r="B299" s="261"/>
      <c r="C299" s="262"/>
      <c r="D299" s="230" t="s">
        <v>272</v>
      </c>
      <c r="E299" s="263" t="s">
        <v>19</v>
      </c>
      <c r="F299" s="264" t="s">
        <v>329</v>
      </c>
      <c r="G299" s="262"/>
      <c r="H299" s="265">
        <v>61.089950000000002</v>
      </c>
      <c r="I299" s="266"/>
      <c r="J299" s="262"/>
      <c r="K299" s="262"/>
      <c r="L299" s="267"/>
      <c r="M299" s="268"/>
      <c r="N299" s="269"/>
      <c r="O299" s="269"/>
      <c r="P299" s="269"/>
      <c r="Q299" s="269"/>
      <c r="R299" s="269"/>
      <c r="S299" s="269"/>
      <c r="T299" s="270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71" t="s">
        <v>272</v>
      </c>
      <c r="AU299" s="271" t="s">
        <v>79</v>
      </c>
      <c r="AV299" s="16" t="s">
        <v>279</v>
      </c>
      <c r="AW299" s="16" t="s">
        <v>274</v>
      </c>
      <c r="AX299" s="16" t="s">
        <v>69</v>
      </c>
      <c r="AY299" s="271" t="s">
        <v>116</v>
      </c>
    </row>
    <row r="300" s="14" customFormat="1">
      <c r="A300" s="14"/>
      <c r="B300" s="239"/>
      <c r="C300" s="240"/>
      <c r="D300" s="230" t="s">
        <v>272</v>
      </c>
      <c r="E300" s="241" t="s">
        <v>19</v>
      </c>
      <c r="F300" s="242" t="s">
        <v>1156</v>
      </c>
      <c r="G300" s="240"/>
      <c r="H300" s="243">
        <v>26.8125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9" t="s">
        <v>272</v>
      </c>
      <c r="AU300" s="249" t="s">
        <v>79</v>
      </c>
      <c r="AV300" s="14" t="s">
        <v>79</v>
      </c>
      <c r="AW300" s="14" t="s">
        <v>274</v>
      </c>
      <c r="AX300" s="14" t="s">
        <v>69</v>
      </c>
      <c r="AY300" s="249" t="s">
        <v>116</v>
      </c>
    </row>
    <row r="301" s="14" customFormat="1">
      <c r="A301" s="14"/>
      <c r="B301" s="239"/>
      <c r="C301" s="240"/>
      <c r="D301" s="230" t="s">
        <v>272</v>
      </c>
      <c r="E301" s="241" t="s">
        <v>19</v>
      </c>
      <c r="F301" s="242" t="s">
        <v>1157</v>
      </c>
      <c r="G301" s="240"/>
      <c r="H301" s="243">
        <v>8.9249999999999989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272</v>
      </c>
      <c r="AU301" s="249" t="s">
        <v>79</v>
      </c>
      <c r="AV301" s="14" t="s">
        <v>79</v>
      </c>
      <c r="AW301" s="14" t="s">
        <v>274</v>
      </c>
      <c r="AX301" s="14" t="s">
        <v>69</v>
      </c>
      <c r="AY301" s="249" t="s">
        <v>116</v>
      </c>
    </row>
    <row r="302" s="16" customFormat="1">
      <c r="A302" s="16"/>
      <c r="B302" s="261"/>
      <c r="C302" s="262"/>
      <c r="D302" s="230" t="s">
        <v>272</v>
      </c>
      <c r="E302" s="263" t="s">
        <v>19</v>
      </c>
      <c r="F302" s="264" t="s">
        <v>329</v>
      </c>
      <c r="G302" s="262"/>
      <c r="H302" s="265">
        <v>35.737499999999997</v>
      </c>
      <c r="I302" s="266"/>
      <c r="J302" s="262"/>
      <c r="K302" s="262"/>
      <c r="L302" s="267"/>
      <c r="M302" s="268"/>
      <c r="N302" s="269"/>
      <c r="O302" s="269"/>
      <c r="P302" s="269"/>
      <c r="Q302" s="269"/>
      <c r="R302" s="269"/>
      <c r="S302" s="269"/>
      <c r="T302" s="270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1" t="s">
        <v>272</v>
      </c>
      <c r="AU302" s="271" t="s">
        <v>79</v>
      </c>
      <c r="AV302" s="16" t="s">
        <v>279</v>
      </c>
      <c r="AW302" s="16" t="s">
        <v>274</v>
      </c>
      <c r="AX302" s="16" t="s">
        <v>69</v>
      </c>
      <c r="AY302" s="271" t="s">
        <v>116</v>
      </c>
    </row>
    <row r="303" s="14" customFormat="1">
      <c r="A303" s="14"/>
      <c r="B303" s="239"/>
      <c r="C303" s="240"/>
      <c r="D303" s="230" t="s">
        <v>272</v>
      </c>
      <c r="E303" s="241" t="s">
        <v>19</v>
      </c>
      <c r="F303" s="242" t="s">
        <v>1158</v>
      </c>
      <c r="G303" s="240"/>
      <c r="H303" s="243">
        <v>20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9" t="s">
        <v>272</v>
      </c>
      <c r="AU303" s="249" t="s">
        <v>79</v>
      </c>
      <c r="AV303" s="14" t="s">
        <v>79</v>
      </c>
      <c r="AW303" s="14" t="s">
        <v>274</v>
      </c>
      <c r="AX303" s="14" t="s">
        <v>69</v>
      </c>
      <c r="AY303" s="249" t="s">
        <v>116</v>
      </c>
    </row>
    <row r="304" s="15" customFormat="1">
      <c r="A304" s="15"/>
      <c r="B304" s="250"/>
      <c r="C304" s="251"/>
      <c r="D304" s="230" t="s">
        <v>272</v>
      </c>
      <c r="E304" s="252" t="s">
        <v>19</v>
      </c>
      <c r="F304" s="253" t="s">
        <v>278</v>
      </c>
      <c r="G304" s="251"/>
      <c r="H304" s="254">
        <v>527.99295000000006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0" t="s">
        <v>272</v>
      </c>
      <c r="AU304" s="260" t="s">
        <v>79</v>
      </c>
      <c r="AV304" s="15" t="s">
        <v>137</v>
      </c>
      <c r="AW304" s="15" t="s">
        <v>274</v>
      </c>
      <c r="AX304" s="15" t="s">
        <v>69</v>
      </c>
      <c r="AY304" s="260" t="s">
        <v>116</v>
      </c>
    </row>
    <row r="305" s="14" customFormat="1">
      <c r="A305" s="14"/>
      <c r="B305" s="239"/>
      <c r="C305" s="240"/>
      <c r="D305" s="230" t="s">
        <v>272</v>
      </c>
      <c r="E305" s="241" t="s">
        <v>19</v>
      </c>
      <c r="F305" s="242" t="s">
        <v>1159</v>
      </c>
      <c r="G305" s="240"/>
      <c r="H305" s="243">
        <v>528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272</v>
      </c>
      <c r="AU305" s="249" t="s">
        <v>79</v>
      </c>
      <c r="AV305" s="14" t="s">
        <v>79</v>
      </c>
      <c r="AW305" s="14" t="s">
        <v>274</v>
      </c>
      <c r="AX305" s="14" t="s">
        <v>69</v>
      </c>
      <c r="AY305" s="249" t="s">
        <v>116</v>
      </c>
    </row>
    <row r="306" s="14" customFormat="1">
      <c r="A306" s="14"/>
      <c r="B306" s="239"/>
      <c r="C306" s="240"/>
      <c r="D306" s="230" t="s">
        <v>272</v>
      </c>
      <c r="E306" s="241" t="s">
        <v>19</v>
      </c>
      <c r="F306" s="242" t="s">
        <v>1160</v>
      </c>
      <c r="G306" s="240"/>
      <c r="H306" s="243">
        <v>-7.3734635520000005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272</v>
      </c>
      <c r="AU306" s="249" t="s">
        <v>79</v>
      </c>
      <c r="AV306" s="14" t="s">
        <v>79</v>
      </c>
      <c r="AW306" s="14" t="s">
        <v>274</v>
      </c>
      <c r="AX306" s="14" t="s">
        <v>69</v>
      </c>
      <c r="AY306" s="249" t="s">
        <v>116</v>
      </c>
    </row>
    <row r="307" s="15" customFormat="1">
      <c r="A307" s="15"/>
      <c r="B307" s="250"/>
      <c r="C307" s="251"/>
      <c r="D307" s="230" t="s">
        <v>272</v>
      </c>
      <c r="E307" s="252" t="s">
        <v>19</v>
      </c>
      <c r="F307" s="253" t="s">
        <v>278</v>
      </c>
      <c r="G307" s="251"/>
      <c r="H307" s="254">
        <v>520.62653644800002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0" t="s">
        <v>272</v>
      </c>
      <c r="AU307" s="260" t="s">
        <v>79</v>
      </c>
      <c r="AV307" s="15" t="s">
        <v>137</v>
      </c>
      <c r="AW307" s="15" t="s">
        <v>274</v>
      </c>
      <c r="AX307" s="15" t="s">
        <v>69</v>
      </c>
      <c r="AY307" s="260" t="s">
        <v>116</v>
      </c>
    </row>
    <row r="308" s="14" customFormat="1">
      <c r="A308" s="14"/>
      <c r="B308" s="239"/>
      <c r="C308" s="240"/>
      <c r="D308" s="230" t="s">
        <v>272</v>
      </c>
      <c r="E308" s="241" t="s">
        <v>19</v>
      </c>
      <c r="F308" s="242" t="s">
        <v>1161</v>
      </c>
      <c r="G308" s="240"/>
      <c r="H308" s="243">
        <v>520.60000000000002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9" t="s">
        <v>272</v>
      </c>
      <c r="AU308" s="249" t="s">
        <v>79</v>
      </c>
      <c r="AV308" s="14" t="s">
        <v>79</v>
      </c>
      <c r="AW308" s="14" t="s">
        <v>274</v>
      </c>
      <c r="AX308" s="14" t="s">
        <v>74</v>
      </c>
      <c r="AY308" s="249" t="s">
        <v>116</v>
      </c>
    </row>
    <row r="309" s="2" customFormat="1" ht="16.5" customHeight="1">
      <c r="A309" s="41"/>
      <c r="B309" s="42"/>
      <c r="C309" s="272" t="s">
        <v>216</v>
      </c>
      <c r="D309" s="272" t="s">
        <v>472</v>
      </c>
      <c r="E309" s="273" t="s">
        <v>473</v>
      </c>
      <c r="F309" s="274" t="s">
        <v>474</v>
      </c>
      <c r="G309" s="275" t="s">
        <v>428</v>
      </c>
      <c r="H309" s="276">
        <v>1041.2000000000001</v>
      </c>
      <c r="I309" s="277"/>
      <c r="J309" s="278">
        <f>ROUND(I309*H309,2)</f>
        <v>0</v>
      </c>
      <c r="K309" s="274" t="s">
        <v>123</v>
      </c>
      <c r="L309" s="279"/>
      <c r="M309" s="280" t="s">
        <v>19</v>
      </c>
      <c r="N309" s="281" t="s">
        <v>40</v>
      </c>
      <c r="O309" s="87"/>
      <c r="P309" s="213">
        <f>O309*H309</f>
        <v>0</v>
      </c>
      <c r="Q309" s="213">
        <v>1</v>
      </c>
      <c r="R309" s="213">
        <f>Q309*H309</f>
        <v>1041.2000000000001</v>
      </c>
      <c r="S309" s="213">
        <v>0</v>
      </c>
      <c r="T309" s="214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5" t="s">
        <v>159</v>
      </c>
      <c r="AT309" s="215" t="s">
        <v>472</v>
      </c>
      <c r="AU309" s="215" t="s">
        <v>79</v>
      </c>
      <c r="AY309" s="20" t="s">
        <v>116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20" t="s">
        <v>74</v>
      </c>
      <c r="BK309" s="216">
        <f>ROUND(I309*H309,2)</f>
        <v>0</v>
      </c>
      <c r="BL309" s="20" t="s">
        <v>137</v>
      </c>
      <c r="BM309" s="215" t="s">
        <v>1162</v>
      </c>
    </row>
    <row r="310" s="14" customFormat="1">
      <c r="A310" s="14"/>
      <c r="B310" s="239"/>
      <c r="C310" s="240"/>
      <c r="D310" s="230" t="s">
        <v>272</v>
      </c>
      <c r="E310" s="241" t="s">
        <v>19</v>
      </c>
      <c r="F310" s="242" t="s">
        <v>1163</v>
      </c>
      <c r="G310" s="240"/>
      <c r="H310" s="243">
        <v>1041.2000000000001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9" t="s">
        <v>272</v>
      </c>
      <c r="AU310" s="249" t="s">
        <v>79</v>
      </c>
      <c r="AV310" s="14" t="s">
        <v>79</v>
      </c>
      <c r="AW310" s="14" t="s">
        <v>274</v>
      </c>
      <c r="AX310" s="14" t="s">
        <v>74</v>
      </c>
      <c r="AY310" s="249" t="s">
        <v>116</v>
      </c>
    </row>
    <row r="311" s="12" customFormat="1" ht="20.88" customHeight="1">
      <c r="A311" s="12"/>
      <c r="B311" s="188"/>
      <c r="C311" s="189"/>
      <c r="D311" s="190" t="s">
        <v>68</v>
      </c>
      <c r="E311" s="202" t="s">
        <v>179</v>
      </c>
      <c r="F311" s="202" t="s">
        <v>477</v>
      </c>
      <c r="G311" s="189"/>
      <c r="H311" s="189"/>
      <c r="I311" s="192"/>
      <c r="J311" s="203">
        <f>BK311</f>
        <v>0</v>
      </c>
      <c r="K311" s="189"/>
      <c r="L311" s="194"/>
      <c r="M311" s="195"/>
      <c r="N311" s="196"/>
      <c r="O311" s="196"/>
      <c r="P311" s="197">
        <f>SUM(P312:P331)</f>
        <v>0</v>
      </c>
      <c r="Q311" s="196"/>
      <c r="R311" s="197">
        <f>SUM(R312:R331)</f>
        <v>0.041058999999999998</v>
      </c>
      <c r="S311" s="196"/>
      <c r="T311" s="198">
        <f>SUM(T312:T331)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99" t="s">
        <v>74</v>
      </c>
      <c r="AT311" s="200" t="s">
        <v>68</v>
      </c>
      <c r="AU311" s="200" t="s">
        <v>79</v>
      </c>
      <c r="AY311" s="199" t="s">
        <v>116</v>
      </c>
      <c r="BK311" s="201">
        <f>SUM(BK312:BK331)</f>
        <v>0</v>
      </c>
    </row>
    <row r="312" s="2" customFormat="1" ht="24.15" customHeight="1">
      <c r="A312" s="41"/>
      <c r="B312" s="42"/>
      <c r="C312" s="204" t="s">
        <v>493</v>
      </c>
      <c r="D312" s="204" t="s">
        <v>119</v>
      </c>
      <c r="E312" s="205" t="s">
        <v>478</v>
      </c>
      <c r="F312" s="206" t="s">
        <v>479</v>
      </c>
      <c r="G312" s="207" t="s">
        <v>270</v>
      </c>
      <c r="H312" s="208">
        <v>1117.25</v>
      </c>
      <c r="I312" s="209"/>
      <c r="J312" s="210">
        <f>ROUND(I312*H312,2)</f>
        <v>0</v>
      </c>
      <c r="K312" s="206" t="s">
        <v>123</v>
      </c>
      <c r="L312" s="47"/>
      <c r="M312" s="211" t="s">
        <v>19</v>
      </c>
      <c r="N312" s="212" t="s">
        <v>40</v>
      </c>
      <c r="O312" s="87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4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5" t="s">
        <v>137</v>
      </c>
      <c r="AT312" s="215" t="s">
        <v>119</v>
      </c>
      <c r="AU312" s="215" t="s">
        <v>279</v>
      </c>
      <c r="AY312" s="20" t="s">
        <v>116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20" t="s">
        <v>74</v>
      </c>
      <c r="BK312" s="216">
        <f>ROUND(I312*H312,2)</f>
        <v>0</v>
      </c>
      <c r="BL312" s="20" t="s">
        <v>137</v>
      </c>
      <c r="BM312" s="215" t="s">
        <v>1164</v>
      </c>
    </row>
    <row r="313" s="2" customFormat="1">
      <c r="A313" s="41"/>
      <c r="B313" s="42"/>
      <c r="C313" s="43"/>
      <c r="D313" s="217" t="s">
        <v>126</v>
      </c>
      <c r="E313" s="43"/>
      <c r="F313" s="218" t="s">
        <v>481</v>
      </c>
      <c r="G313" s="43"/>
      <c r="H313" s="43"/>
      <c r="I313" s="219"/>
      <c r="J313" s="43"/>
      <c r="K313" s="43"/>
      <c r="L313" s="47"/>
      <c r="M313" s="220"/>
      <c r="N313" s="221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126</v>
      </c>
      <c r="AU313" s="20" t="s">
        <v>279</v>
      </c>
    </row>
    <row r="314" s="2" customFormat="1" ht="55.5" customHeight="1">
      <c r="A314" s="41"/>
      <c r="B314" s="42"/>
      <c r="C314" s="204" t="s">
        <v>500</v>
      </c>
      <c r="D314" s="204" t="s">
        <v>119</v>
      </c>
      <c r="E314" s="205" t="s">
        <v>494</v>
      </c>
      <c r="F314" s="206" t="s">
        <v>495</v>
      </c>
      <c r="G314" s="207" t="s">
        <v>318</v>
      </c>
      <c r="H314" s="208">
        <v>223.44999999999999</v>
      </c>
      <c r="I314" s="209"/>
      <c r="J314" s="210">
        <f>ROUND(I314*H314,2)</f>
        <v>0</v>
      </c>
      <c r="K314" s="206" t="s">
        <v>123</v>
      </c>
      <c r="L314" s="47"/>
      <c r="M314" s="211" t="s">
        <v>19</v>
      </c>
      <c r="N314" s="212" t="s">
        <v>40</v>
      </c>
      <c r="O314" s="87"/>
      <c r="P314" s="213">
        <f>O314*H314</f>
        <v>0</v>
      </c>
      <c r="Q314" s="213">
        <v>0</v>
      </c>
      <c r="R314" s="213">
        <f>Q314*H314</f>
        <v>0</v>
      </c>
      <c r="S314" s="213">
        <v>0</v>
      </c>
      <c r="T314" s="214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5" t="s">
        <v>137</v>
      </c>
      <c r="AT314" s="215" t="s">
        <v>119</v>
      </c>
      <c r="AU314" s="215" t="s">
        <v>279</v>
      </c>
      <c r="AY314" s="20" t="s">
        <v>116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20" t="s">
        <v>74</v>
      </c>
      <c r="BK314" s="216">
        <f>ROUND(I314*H314,2)</f>
        <v>0</v>
      </c>
      <c r="BL314" s="20" t="s">
        <v>137</v>
      </c>
      <c r="BM314" s="215" t="s">
        <v>1165</v>
      </c>
    </row>
    <row r="315" s="2" customFormat="1">
      <c r="A315" s="41"/>
      <c r="B315" s="42"/>
      <c r="C315" s="43"/>
      <c r="D315" s="217" t="s">
        <v>126</v>
      </c>
      <c r="E315" s="43"/>
      <c r="F315" s="218" t="s">
        <v>497</v>
      </c>
      <c r="G315" s="43"/>
      <c r="H315" s="43"/>
      <c r="I315" s="219"/>
      <c r="J315" s="43"/>
      <c r="K315" s="43"/>
      <c r="L315" s="47"/>
      <c r="M315" s="220"/>
      <c r="N315" s="221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126</v>
      </c>
      <c r="AU315" s="20" t="s">
        <v>279</v>
      </c>
    </row>
    <row r="316" s="14" customFormat="1">
      <c r="A316" s="14"/>
      <c r="B316" s="239"/>
      <c r="C316" s="240"/>
      <c r="D316" s="230" t="s">
        <v>272</v>
      </c>
      <c r="E316" s="241" t="s">
        <v>19</v>
      </c>
      <c r="F316" s="242" t="s">
        <v>1166</v>
      </c>
      <c r="G316" s="240"/>
      <c r="H316" s="243">
        <v>111.72500000000001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9" t="s">
        <v>272</v>
      </c>
      <c r="AU316" s="249" t="s">
        <v>279</v>
      </c>
      <c r="AV316" s="14" t="s">
        <v>79</v>
      </c>
      <c r="AW316" s="14" t="s">
        <v>274</v>
      </c>
      <c r="AX316" s="14" t="s">
        <v>69</v>
      </c>
      <c r="AY316" s="249" t="s">
        <v>116</v>
      </c>
    </row>
    <row r="317" s="14" customFormat="1">
      <c r="A317" s="14"/>
      <c r="B317" s="239"/>
      <c r="C317" s="240"/>
      <c r="D317" s="230" t="s">
        <v>272</v>
      </c>
      <c r="E317" s="241" t="s">
        <v>19</v>
      </c>
      <c r="F317" s="242" t="s">
        <v>1167</v>
      </c>
      <c r="G317" s="240"/>
      <c r="H317" s="243">
        <v>111.72499999999999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9" t="s">
        <v>272</v>
      </c>
      <c r="AU317" s="249" t="s">
        <v>279</v>
      </c>
      <c r="AV317" s="14" t="s">
        <v>79</v>
      </c>
      <c r="AW317" s="14" t="s">
        <v>274</v>
      </c>
      <c r="AX317" s="14" t="s">
        <v>69</v>
      </c>
      <c r="AY317" s="249" t="s">
        <v>116</v>
      </c>
    </row>
    <row r="318" s="15" customFormat="1">
      <c r="A318" s="15"/>
      <c r="B318" s="250"/>
      <c r="C318" s="251"/>
      <c r="D318" s="230" t="s">
        <v>272</v>
      </c>
      <c r="E318" s="252" t="s">
        <v>19</v>
      </c>
      <c r="F318" s="253" t="s">
        <v>278</v>
      </c>
      <c r="G318" s="251"/>
      <c r="H318" s="254">
        <v>223.44999999999999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0" t="s">
        <v>272</v>
      </c>
      <c r="AU318" s="260" t="s">
        <v>279</v>
      </c>
      <c r="AV318" s="15" t="s">
        <v>137</v>
      </c>
      <c r="AW318" s="15" t="s">
        <v>274</v>
      </c>
      <c r="AX318" s="15" t="s">
        <v>74</v>
      </c>
      <c r="AY318" s="260" t="s">
        <v>116</v>
      </c>
    </row>
    <row r="319" s="2" customFormat="1" ht="44.25" customHeight="1">
      <c r="A319" s="41"/>
      <c r="B319" s="42"/>
      <c r="C319" s="204" t="s">
        <v>223</v>
      </c>
      <c r="D319" s="204" t="s">
        <v>119</v>
      </c>
      <c r="E319" s="205" t="s">
        <v>501</v>
      </c>
      <c r="F319" s="206" t="s">
        <v>502</v>
      </c>
      <c r="G319" s="207" t="s">
        <v>318</v>
      </c>
      <c r="H319" s="208">
        <v>111.72</v>
      </c>
      <c r="I319" s="209"/>
      <c r="J319" s="210">
        <f>ROUND(I319*H319,2)</f>
        <v>0</v>
      </c>
      <c r="K319" s="206" t="s">
        <v>123</v>
      </c>
      <c r="L319" s="47"/>
      <c r="M319" s="211" t="s">
        <v>19</v>
      </c>
      <c r="N319" s="212" t="s">
        <v>40</v>
      </c>
      <c r="O319" s="87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5" t="s">
        <v>137</v>
      </c>
      <c r="AT319" s="215" t="s">
        <v>119</v>
      </c>
      <c r="AU319" s="215" t="s">
        <v>279</v>
      </c>
      <c r="AY319" s="20" t="s">
        <v>116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20" t="s">
        <v>74</v>
      </c>
      <c r="BK319" s="216">
        <f>ROUND(I319*H319,2)</f>
        <v>0</v>
      </c>
      <c r="BL319" s="20" t="s">
        <v>137</v>
      </c>
      <c r="BM319" s="215" t="s">
        <v>1168</v>
      </c>
    </row>
    <row r="320" s="2" customFormat="1">
      <c r="A320" s="41"/>
      <c r="B320" s="42"/>
      <c r="C320" s="43"/>
      <c r="D320" s="217" t="s">
        <v>126</v>
      </c>
      <c r="E320" s="43"/>
      <c r="F320" s="218" t="s">
        <v>504</v>
      </c>
      <c r="G320" s="43"/>
      <c r="H320" s="43"/>
      <c r="I320" s="219"/>
      <c r="J320" s="43"/>
      <c r="K320" s="43"/>
      <c r="L320" s="47"/>
      <c r="M320" s="220"/>
      <c r="N320" s="221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126</v>
      </c>
      <c r="AU320" s="20" t="s">
        <v>279</v>
      </c>
    </row>
    <row r="321" s="2" customFormat="1" ht="24.15" customHeight="1">
      <c r="A321" s="41"/>
      <c r="B321" s="42"/>
      <c r="C321" s="204" t="s">
        <v>235</v>
      </c>
      <c r="D321" s="204" t="s">
        <v>119</v>
      </c>
      <c r="E321" s="205" t="s">
        <v>505</v>
      </c>
      <c r="F321" s="206" t="s">
        <v>506</v>
      </c>
      <c r="G321" s="207" t="s">
        <v>270</v>
      </c>
      <c r="H321" s="208">
        <v>1117.25</v>
      </c>
      <c r="I321" s="209"/>
      <c r="J321" s="210">
        <f>ROUND(I321*H321,2)</f>
        <v>0</v>
      </c>
      <c r="K321" s="206" t="s">
        <v>123</v>
      </c>
      <c r="L321" s="47"/>
      <c r="M321" s="211" t="s">
        <v>19</v>
      </c>
      <c r="N321" s="212" t="s">
        <v>40</v>
      </c>
      <c r="O321" s="87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5" t="s">
        <v>137</v>
      </c>
      <c r="AT321" s="215" t="s">
        <v>119</v>
      </c>
      <c r="AU321" s="215" t="s">
        <v>279</v>
      </c>
      <c r="AY321" s="20" t="s">
        <v>116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20" t="s">
        <v>74</v>
      </c>
      <c r="BK321" s="216">
        <f>ROUND(I321*H321,2)</f>
        <v>0</v>
      </c>
      <c r="BL321" s="20" t="s">
        <v>137</v>
      </c>
      <c r="BM321" s="215" t="s">
        <v>1169</v>
      </c>
    </row>
    <row r="322" s="2" customFormat="1">
      <c r="A322" s="41"/>
      <c r="B322" s="42"/>
      <c r="C322" s="43"/>
      <c r="D322" s="217" t="s">
        <v>126</v>
      </c>
      <c r="E322" s="43"/>
      <c r="F322" s="218" t="s">
        <v>508</v>
      </c>
      <c r="G322" s="43"/>
      <c r="H322" s="43"/>
      <c r="I322" s="219"/>
      <c r="J322" s="43"/>
      <c r="K322" s="43"/>
      <c r="L322" s="47"/>
      <c r="M322" s="220"/>
      <c r="N322" s="221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126</v>
      </c>
      <c r="AU322" s="20" t="s">
        <v>279</v>
      </c>
    </row>
    <row r="323" s="2" customFormat="1" ht="37.8" customHeight="1">
      <c r="A323" s="41"/>
      <c r="B323" s="42"/>
      <c r="C323" s="204" t="s">
        <v>243</v>
      </c>
      <c r="D323" s="204" t="s">
        <v>119</v>
      </c>
      <c r="E323" s="205" t="s">
        <v>1170</v>
      </c>
      <c r="F323" s="206" t="s">
        <v>510</v>
      </c>
      <c r="G323" s="207" t="s">
        <v>270</v>
      </c>
      <c r="H323" s="208">
        <v>1117.25</v>
      </c>
      <c r="I323" s="209"/>
      <c r="J323" s="210">
        <f>ROUND(I323*H323,2)</f>
        <v>0</v>
      </c>
      <c r="K323" s="206" t="s">
        <v>123</v>
      </c>
      <c r="L323" s="47"/>
      <c r="M323" s="211" t="s">
        <v>19</v>
      </c>
      <c r="N323" s="212" t="s">
        <v>40</v>
      </c>
      <c r="O323" s="87"/>
      <c r="P323" s="213">
        <f>O323*H323</f>
        <v>0</v>
      </c>
      <c r="Q323" s="213">
        <v>0</v>
      </c>
      <c r="R323" s="213">
        <f>Q323*H323</f>
        <v>0</v>
      </c>
      <c r="S323" s="213">
        <v>0</v>
      </c>
      <c r="T323" s="214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5" t="s">
        <v>137</v>
      </c>
      <c r="AT323" s="215" t="s">
        <v>119</v>
      </c>
      <c r="AU323" s="215" t="s">
        <v>279</v>
      </c>
      <c r="AY323" s="20" t="s">
        <v>116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20" t="s">
        <v>74</v>
      </c>
      <c r="BK323" s="216">
        <f>ROUND(I323*H323,2)</f>
        <v>0</v>
      </c>
      <c r="BL323" s="20" t="s">
        <v>137</v>
      </c>
      <c r="BM323" s="215" t="s">
        <v>1171</v>
      </c>
    </row>
    <row r="324" s="2" customFormat="1">
      <c r="A324" s="41"/>
      <c r="B324" s="42"/>
      <c r="C324" s="43"/>
      <c r="D324" s="217" t="s">
        <v>126</v>
      </c>
      <c r="E324" s="43"/>
      <c r="F324" s="218" t="s">
        <v>1172</v>
      </c>
      <c r="G324" s="43"/>
      <c r="H324" s="43"/>
      <c r="I324" s="219"/>
      <c r="J324" s="43"/>
      <c r="K324" s="43"/>
      <c r="L324" s="47"/>
      <c r="M324" s="220"/>
      <c r="N324" s="221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126</v>
      </c>
      <c r="AU324" s="20" t="s">
        <v>279</v>
      </c>
    </row>
    <row r="325" s="2" customFormat="1" ht="16.5" customHeight="1">
      <c r="A325" s="41"/>
      <c r="B325" s="42"/>
      <c r="C325" s="272" t="s">
        <v>132</v>
      </c>
      <c r="D325" s="272" t="s">
        <v>472</v>
      </c>
      <c r="E325" s="273" t="s">
        <v>513</v>
      </c>
      <c r="F325" s="274" t="s">
        <v>514</v>
      </c>
      <c r="G325" s="275" t="s">
        <v>515</v>
      </c>
      <c r="H325" s="276">
        <v>41.058999999999998</v>
      </c>
      <c r="I325" s="277"/>
      <c r="J325" s="278">
        <f>ROUND(I325*H325,2)</f>
        <v>0</v>
      </c>
      <c r="K325" s="274" t="s">
        <v>123</v>
      </c>
      <c r="L325" s="279"/>
      <c r="M325" s="280" t="s">
        <v>19</v>
      </c>
      <c r="N325" s="281" t="s">
        <v>40</v>
      </c>
      <c r="O325" s="87"/>
      <c r="P325" s="213">
        <f>O325*H325</f>
        <v>0</v>
      </c>
      <c r="Q325" s="213">
        <v>0.001</v>
      </c>
      <c r="R325" s="213">
        <f>Q325*H325</f>
        <v>0.041058999999999998</v>
      </c>
      <c r="S325" s="213">
        <v>0</v>
      </c>
      <c r="T325" s="214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5" t="s">
        <v>159</v>
      </c>
      <c r="AT325" s="215" t="s">
        <v>472</v>
      </c>
      <c r="AU325" s="215" t="s">
        <v>279</v>
      </c>
      <c r="AY325" s="20" t="s">
        <v>116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20" t="s">
        <v>74</v>
      </c>
      <c r="BK325" s="216">
        <f>ROUND(I325*H325,2)</f>
        <v>0</v>
      </c>
      <c r="BL325" s="20" t="s">
        <v>137</v>
      </c>
      <c r="BM325" s="215" t="s">
        <v>1173</v>
      </c>
    </row>
    <row r="326" s="13" customFormat="1">
      <c r="A326" s="13"/>
      <c r="B326" s="228"/>
      <c r="C326" s="229"/>
      <c r="D326" s="230" t="s">
        <v>272</v>
      </c>
      <c r="E326" s="231" t="s">
        <v>19</v>
      </c>
      <c r="F326" s="232" t="s">
        <v>1174</v>
      </c>
      <c r="G326" s="229"/>
      <c r="H326" s="231" t="s">
        <v>19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8" t="s">
        <v>272</v>
      </c>
      <c r="AU326" s="238" t="s">
        <v>279</v>
      </c>
      <c r="AV326" s="13" t="s">
        <v>74</v>
      </c>
      <c r="AW326" s="13" t="s">
        <v>274</v>
      </c>
      <c r="AX326" s="13" t="s">
        <v>69</v>
      </c>
      <c r="AY326" s="238" t="s">
        <v>116</v>
      </c>
    </row>
    <row r="327" s="14" customFormat="1">
      <c r="A327" s="14"/>
      <c r="B327" s="239"/>
      <c r="C327" s="240"/>
      <c r="D327" s="230" t="s">
        <v>272</v>
      </c>
      <c r="E327" s="241" t="s">
        <v>19</v>
      </c>
      <c r="F327" s="242" t="s">
        <v>1175</v>
      </c>
      <c r="G327" s="240"/>
      <c r="H327" s="243">
        <v>41.058937500000006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9" t="s">
        <v>272</v>
      </c>
      <c r="AU327" s="249" t="s">
        <v>279</v>
      </c>
      <c r="AV327" s="14" t="s">
        <v>79</v>
      </c>
      <c r="AW327" s="14" t="s">
        <v>274</v>
      </c>
      <c r="AX327" s="14" t="s">
        <v>74</v>
      </c>
      <c r="AY327" s="249" t="s">
        <v>116</v>
      </c>
    </row>
    <row r="328" s="2" customFormat="1" ht="33" customHeight="1">
      <c r="A328" s="41"/>
      <c r="B328" s="42"/>
      <c r="C328" s="204" t="s">
        <v>230</v>
      </c>
      <c r="D328" s="204" t="s">
        <v>119</v>
      </c>
      <c r="E328" s="205" t="s">
        <v>519</v>
      </c>
      <c r="F328" s="206" t="s">
        <v>520</v>
      </c>
      <c r="G328" s="207" t="s">
        <v>270</v>
      </c>
      <c r="H328" s="208">
        <v>1117.25</v>
      </c>
      <c r="I328" s="209"/>
      <c r="J328" s="210">
        <f>ROUND(I328*H328,2)</f>
        <v>0</v>
      </c>
      <c r="K328" s="206" t="s">
        <v>123</v>
      </c>
      <c r="L328" s="47"/>
      <c r="M328" s="211" t="s">
        <v>19</v>
      </c>
      <c r="N328" s="212" t="s">
        <v>40</v>
      </c>
      <c r="O328" s="87"/>
      <c r="P328" s="213">
        <f>O328*H328</f>
        <v>0</v>
      </c>
      <c r="Q328" s="213">
        <v>0</v>
      </c>
      <c r="R328" s="213">
        <f>Q328*H328</f>
        <v>0</v>
      </c>
      <c r="S328" s="213">
        <v>0</v>
      </c>
      <c r="T328" s="214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5" t="s">
        <v>137</v>
      </c>
      <c r="AT328" s="215" t="s">
        <v>119</v>
      </c>
      <c r="AU328" s="215" t="s">
        <v>279</v>
      </c>
      <c r="AY328" s="20" t="s">
        <v>116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20" t="s">
        <v>74</v>
      </c>
      <c r="BK328" s="216">
        <f>ROUND(I328*H328,2)</f>
        <v>0</v>
      </c>
      <c r="BL328" s="20" t="s">
        <v>137</v>
      </c>
      <c r="BM328" s="215" t="s">
        <v>1176</v>
      </c>
    </row>
    <row r="329" s="2" customFormat="1">
      <c r="A329" s="41"/>
      <c r="B329" s="42"/>
      <c r="C329" s="43"/>
      <c r="D329" s="217" t="s">
        <v>126</v>
      </c>
      <c r="E329" s="43"/>
      <c r="F329" s="218" t="s">
        <v>522</v>
      </c>
      <c r="G329" s="43"/>
      <c r="H329" s="43"/>
      <c r="I329" s="219"/>
      <c r="J329" s="43"/>
      <c r="K329" s="43"/>
      <c r="L329" s="47"/>
      <c r="M329" s="220"/>
      <c r="N329" s="221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126</v>
      </c>
      <c r="AU329" s="20" t="s">
        <v>279</v>
      </c>
    </row>
    <row r="330" s="2" customFormat="1" ht="21.75" customHeight="1">
      <c r="A330" s="41"/>
      <c r="B330" s="42"/>
      <c r="C330" s="204" t="s">
        <v>239</v>
      </c>
      <c r="D330" s="204" t="s">
        <v>119</v>
      </c>
      <c r="E330" s="205" t="s">
        <v>523</v>
      </c>
      <c r="F330" s="206" t="s">
        <v>524</v>
      </c>
      <c r="G330" s="207" t="s">
        <v>270</v>
      </c>
      <c r="H330" s="208">
        <v>1117.25</v>
      </c>
      <c r="I330" s="209"/>
      <c r="J330" s="210">
        <f>ROUND(I330*H330,2)</f>
        <v>0</v>
      </c>
      <c r="K330" s="206" t="s">
        <v>123</v>
      </c>
      <c r="L330" s="47"/>
      <c r="M330" s="211" t="s">
        <v>19</v>
      </c>
      <c r="N330" s="212" t="s">
        <v>40</v>
      </c>
      <c r="O330" s="87"/>
      <c r="P330" s="213">
        <f>O330*H330</f>
        <v>0</v>
      </c>
      <c r="Q330" s="213">
        <v>0</v>
      </c>
      <c r="R330" s="213">
        <f>Q330*H330</f>
        <v>0</v>
      </c>
      <c r="S330" s="213">
        <v>0</v>
      </c>
      <c r="T330" s="214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5" t="s">
        <v>137</v>
      </c>
      <c r="AT330" s="215" t="s">
        <v>119</v>
      </c>
      <c r="AU330" s="215" t="s">
        <v>279</v>
      </c>
      <c r="AY330" s="20" t="s">
        <v>116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20" t="s">
        <v>74</v>
      </c>
      <c r="BK330" s="216">
        <f>ROUND(I330*H330,2)</f>
        <v>0</v>
      </c>
      <c r="BL330" s="20" t="s">
        <v>137</v>
      </c>
      <c r="BM330" s="215" t="s">
        <v>1177</v>
      </c>
    </row>
    <row r="331" s="2" customFormat="1">
      <c r="A331" s="41"/>
      <c r="B331" s="42"/>
      <c r="C331" s="43"/>
      <c r="D331" s="217" t="s">
        <v>126</v>
      </c>
      <c r="E331" s="43"/>
      <c r="F331" s="218" t="s">
        <v>526</v>
      </c>
      <c r="G331" s="43"/>
      <c r="H331" s="43"/>
      <c r="I331" s="219"/>
      <c r="J331" s="43"/>
      <c r="K331" s="43"/>
      <c r="L331" s="47"/>
      <c r="M331" s="220"/>
      <c r="N331" s="221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126</v>
      </c>
      <c r="AU331" s="20" t="s">
        <v>279</v>
      </c>
    </row>
    <row r="332" s="12" customFormat="1" ht="22.8" customHeight="1">
      <c r="A332" s="12"/>
      <c r="B332" s="188"/>
      <c r="C332" s="189"/>
      <c r="D332" s="190" t="s">
        <v>68</v>
      </c>
      <c r="E332" s="202" t="s">
        <v>527</v>
      </c>
      <c r="F332" s="202" t="s">
        <v>528</v>
      </c>
      <c r="G332" s="189"/>
      <c r="H332" s="189"/>
      <c r="I332" s="192"/>
      <c r="J332" s="203">
        <f>BK332</f>
        <v>0</v>
      </c>
      <c r="K332" s="189"/>
      <c r="L332" s="194"/>
      <c r="M332" s="195"/>
      <c r="N332" s="196"/>
      <c r="O332" s="196"/>
      <c r="P332" s="197">
        <f>SUM(P333:P399)</f>
        <v>0</v>
      </c>
      <c r="Q332" s="196"/>
      <c r="R332" s="197">
        <f>SUM(R333:R399)</f>
        <v>0.0018624760000000001</v>
      </c>
      <c r="S332" s="196"/>
      <c r="T332" s="198">
        <f>SUM(T333:T399)</f>
        <v>147.23750000000001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9" t="s">
        <v>74</v>
      </c>
      <c r="AT332" s="200" t="s">
        <v>68</v>
      </c>
      <c r="AU332" s="200" t="s">
        <v>74</v>
      </c>
      <c r="AY332" s="199" t="s">
        <v>116</v>
      </c>
      <c r="BK332" s="201">
        <f>SUM(BK333:BK399)</f>
        <v>0</v>
      </c>
    </row>
    <row r="333" s="2" customFormat="1" ht="78" customHeight="1">
      <c r="A333" s="41"/>
      <c r="B333" s="42"/>
      <c r="C333" s="204" t="s">
        <v>543</v>
      </c>
      <c r="D333" s="204" t="s">
        <v>119</v>
      </c>
      <c r="E333" s="205" t="s">
        <v>1178</v>
      </c>
      <c r="F333" s="206" t="s">
        <v>1179</v>
      </c>
      <c r="G333" s="207" t="s">
        <v>270</v>
      </c>
      <c r="H333" s="208">
        <v>67.5</v>
      </c>
      <c r="I333" s="209"/>
      <c r="J333" s="210">
        <f>ROUND(I333*H333,2)</f>
        <v>0</v>
      </c>
      <c r="K333" s="206" t="s">
        <v>123</v>
      </c>
      <c r="L333" s="47"/>
      <c r="M333" s="211" t="s">
        <v>19</v>
      </c>
      <c r="N333" s="212" t="s">
        <v>40</v>
      </c>
      <c r="O333" s="87"/>
      <c r="P333" s="213">
        <f>O333*H333</f>
        <v>0</v>
      </c>
      <c r="Q333" s="213">
        <v>0</v>
      </c>
      <c r="R333" s="213">
        <f>Q333*H333</f>
        <v>0</v>
      </c>
      <c r="S333" s="213">
        <v>0.255</v>
      </c>
      <c r="T333" s="214">
        <f>S333*H333</f>
        <v>17.212499999999999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5" t="s">
        <v>137</v>
      </c>
      <c r="AT333" s="215" t="s">
        <v>119</v>
      </c>
      <c r="AU333" s="215" t="s">
        <v>79</v>
      </c>
      <c r="AY333" s="20" t="s">
        <v>116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20" t="s">
        <v>74</v>
      </c>
      <c r="BK333" s="216">
        <f>ROUND(I333*H333,2)</f>
        <v>0</v>
      </c>
      <c r="BL333" s="20" t="s">
        <v>137</v>
      </c>
      <c r="BM333" s="215" t="s">
        <v>1180</v>
      </c>
    </row>
    <row r="334" s="2" customFormat="1">
      <c r="A334" s="41"/>
      <c r="B334" s="42"/>
      <c r="C334" s="43"/>
      <c r="D334" s="217" t="s">
        <v>126</v>
      </c>
      <c r="E334" s="43"/>
      <c r="F334" s="218" t="s">
        <v>1181</v>
      </c>
      <c r="G334" s="43"/>
      <c r="H334" s="43"/>
      <c r="I334" s="219"/>
      <c r="J334" s="43"/>
      <c r="K334" s="43"/>
      <c r="L334" s="47"/>
      <c r="M334" s="220"/>
      <c r="N334" s="221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126</v>
      </c>
      <c r="AU334" s="20" t="s">
        <v>79</v>
      </c>
    </row>
    <row r="335" s="13" customFormat="1">
      <c r="A335" s="13"/>
      <c r="B335" s="228"/>
      <c r="C335" s="229"/>
      <c r="D335" s="230" t="s">
        <v>272</v>
      </c>
      <c r="E335" s="231" t="s">
        <v>19</v>
      </c>
      <c r="F335" s="232" t="s">
        <v>1182</v>
      </c>
      <c r="G335" s="229"/>
      <c r="H335" s="231" t="s">
        <v>19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8" t="s">
        <v>272</v>
      </c>
      <c r="AU335" s="238" t="s">
        <v>79</v>
      </c>
      <c r="AV335" s="13" t="s">
        <v>74</v>
      </c>
      <c r="AW335" s="13" t="s">
        <v>274</v>
      </c>
      <c r="AX335" s="13" t="s">
        <v>69</v>
      </c>
      <c r="AY335" s="238" t="s">
        <v>116</v>
      </c>
    </row>
    <row r="336" s="14" customFormat="1">
      <c r="A336" s="14"/>
      <c r="B336" s="239"/>
      <c r="C336" s="240"/>
      <c r="D336" s="230" t="s">
        <v>272</v>
      </c>
      <c r="E336" s="241" t="s">
        <v>19</v>
      </c>
      <c r="F336" s="242" t="s">
        <v>1183</v>
      </c>
      <c r="G336" s="240"/>
      <c r="H336" s="243">
        <v>9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9" t="s">
        <v>272</v>
      </c>
      <c r="AU336" s="249" t="s">
        <v>79</v>
      </c>
      <c r="AV336" s="14" t="s">
        <v>79</v>
      </c>
      <c r="AW336" s="14" t="s">
        <v>274</v>
      </c>
      <c r="AX336" s="14" t="s">
        <v>69</v>
      </c>
      <c r="AY336" s="249" t="s">
        <v>116</v>
      </c>
    </row>
    <row r="337" s="14" customFormat="1">
      <c r="A337" s="14"/>
      <c r="B337" s="239"/>
      <c r="C337" s="240"/>
      <c r="D337" s="230" t="s">
        <v>272</v>
      </c>
      <c r="E337" s="241" t="s">
        <v>19</v>
      </c>
      <c r="F337" s="242" t="s">
        <v>1184</v>
      </c>
      <c r="G337" s="240"/>
      <c r="H337" s="243">
        <v>11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9" t="s">
        <v>272</v>
      </c>
      <c r="AU337" s="249" t="s">
        <v>79</v>
      </c>
      <c r="AV337" s="14" t="s">
        <v>79</v>
      </c>
      <c r="AW337" s="14" t="s">
        <v>274</v>
      </c>
      <c r="AX337" s="14" t="s">
        <v>69</v>
      </c>
      <c r="AY337" s="249" t="s">
        <v>116</v>
      </c>
    </row>
    <row r="338" s="16" customFormat="1">
      <c r="A338" s="16"/>
      <c r="B338" s="261"/>
      <c r="C338" s="262"/>
      <c r="D338" s="230" t="s">
        <v>272</v>
      </c>
      <c r="E338" s="263" t="s">
        <v>19</v>
      </c>
      <c r="F338" s="264" t="s">
        <v>329</v>
      </c>
      <c r="G338" s="262"/>
      <c r="H338" s="265">
        <v>20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71" t="s">
        <v>272</v>
      </c>
      <c r="AU338" s="271" t="s">
        <v>79</v>
      </c>
      <c r="AV338" s="16" t="s">
        <v>279</v>
      </c>
      <c r="AW338" s="16" t="s">
        <v>274</v>
      </c>
      <c r="AX338" s="16" t="s">
        <v>69</v>
      </c>
      <c r="AY338" s="271" t="s">
        <v>116</v>
      </c>
    </row>
    <row r="339" s="13" customFormat="1">
      <c r="A339" s="13"/>
      <c r="B339" s="228"/>
      <c r="C339" s="229"/>
      <c r="D339" s="230" t="s">
        <v>272</v>
      </c>
      <c r="E339" s="231" t="s">
        <v>19</v>
      </c>
      <c r="F339" s="232" t="s">
        <v>1185</v>
      </c>
      <c r="G339" s="229"/>
      <c r="H339" s="231" t="s">
        <v>19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8" t="s">
        <v>272</v>
      </c>
      <c r="AU339" s="238" t="s">
        <v>79</v>
      </c>
      <c r="AV339" s="13" t="s">
        <v>74</v>
      </c>
      <c r="AW339" s="13" t="s">
        <v>274</v>
      </c>
      <c r="AX339" s="13" t="s">
        <v>69</v>
      </c>
      <c r="AY339" s="238" t="s">
        <v>116</v>
      </c>
    </row>
    <row r="340" s="14" customFormat="1">
      <c r="A340" s="14"/>
      <c r="B340" s="239"/>
      <c r="C340" s="240"/>
      <c r="D340" s="230" t="s">
        <v>272</v>
      </c>
      <c r="E340" s="241" t="s">
        <v>19</v>
      </c>
      <c r="F340" s="242" t="s">
        <v>1186</v>
      </c>
      <c r="G340" s="240"/>
      <c r="H340" s="243">
        <v>17.5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9" t="s">
        <v>272</v>
      </c>
      <c r="AU340" s="249" t="s">
        <v>79</v>
      </c>
      <c r="AV340" s="14" t="s">
        <v>79</v>
      </c>
      <c r="AW340" s="14" t="s">
        <v>274</v>
      </c>
      <c r="AX340" s="14" t="s">
        <v>69</v>
      </c>
      <c r="AY340" s="249" t="s">
        <v>116</v>
      </c>
    </row>
    <row r="341" s="14" customFormat="1">
      <c r="A341" s="14"/>
      <c r="B341" s="239"/>
      <c r="C341" s="240"/>
      <c r="D341" s="230" t="s">
        <v>272</v>
      </c>
      <c r="E341" s="241" t="s">
        <v>19</v>
      </c>
      <c r="F341" s="242" t="s">
        <v>1187</v>
      </c>
      <c r="G341" s="240"/>
      <c r="H341" s="243">
        <v>30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9" t="s">
        <v>272</v>
      </c>
      <c r="AU341" s="249" t="s">
        <v>79</v>
      </c>
      <c r="AV341" s="14" t="s">
        <v>79</v>
      </c>
      <c r="AW341" s="14" t="s">
        <v>274</v>
      </c>
      <c r="AX341" s="14" t="s">
        <v>69</v>
      </c>
      <c r="AY341" s="249" t="s">
        <v>116</v>
      </c>
    </row>
    <row r="342" s="16" customFormat="1">
      <c r="A342" s="16"/>
      <c r="B342" s="261"/>
      <c r="C342" s="262"/>
      <c r="D342" s="230" t="s">
        <v>272</v>
      </c>
      <c r="E342" s="263" t="s">
        <v>19</v>
      </c>
      <c r="F342" s="264" t="s">
        <v>329</v>
      </c>
      <c r="G342" s="262"/>
      <c r="H342" s="265">
        <v>47.5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71" t="s">
        <v>272</v>
      </c>
      <c r="AU342" s="271" t="s">
        <v>79</v>
      </c>
      <c r="AV342" s="16" t="s">
        <v>279</v>
      </c>
      <c r="AW342" s="16" t="s">
        <v>274</v>
      </c>
      <c r="AX342" s="16" t="s">
        <v>69</v>
      </c>
      <c r="AY342" s="271" t="s">
        <v>116</v>
      </c>
    </row>
    <row r="343" s="15" customFormat="1">
      <c r="A343" s="15"/>
      <c r="B343" s="250"/>
      <c r="C343" s="251"/>
      <c r="D343" s="230" t="s">
        <v>272</v>
      </c>
      <c r="E343" s="252" t="s">
        <v>19</v>
      </c>
      <c r="F343" s="253" t="s">
        <v>278</v>
      </c>
      <c r="G343" s="251"/>
      <c r="H343" s="254">
        <v>67.5</v>
      </c>
      <c r="I343" s="255"/>
      <c r="J343" s="251"/>
      <c r="K343" s="251"/>
      <c r="L343" s="256"/>
      <c r="M343" s="257"/>
      <c r="N343" s="258"/>
      <c r="O343" s="258"/>
      <c r="P343" s="258"/>
      <c r="Q343" s="258"/>
      <c r="R343" s="258"/>
      <c r="S343" s="258"/>
      <c r="T343" s="259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0" t="s">
        <v>272</v>
      </c>
      <c r="AU343" s="260" t="s">
        <v>79</v>
      </c>
      <c r="AV343" s="15" t="s">
        <v>137</v>
      </c>
      <c r="AW343" s="15" t="s">
        <v>274</v>
      </c>
      <c r="AX343" s="15" t="s">
        <v>74</v>
      </c>
      <c r="AY343" s="260" t="s">
        <v>116</v>
      </c>
    </row>
    <row r="344" s="2" customFormat="1" ht="66.75" customHeight="1">
      <c r="A344" s="41"/>
      <c r="B344" s="42"/>
      <c r="C344" s="204" t="s">
        <v>562</v>
      </c>
      <c r="D344" s="204" t="s">
        <v>119</v>
      </c>
      <c r="E344" s="205" t="s">
        <v>530</v>
      </c>
      <c r="F344" s="206" t="s">
        <v>531</v>
      </c>
      <c r="G344" s="207" t="s">
        <v>270</v>
      </c>
      <c r="H344" s="208">
        <v>34</v>
      </c>
      <c r="I344" s="209"/>
      <c r="J344" s="210">
        <f>ROUND(I344*H344,2)</f>
        <v>0</v>
      </c>
      <c r="K344" s="206" t="s">
        <v>123</v>
      </c>
      <c r="L344" s="47"/>
      <c r="M344" s="211" t="s">
        <v>19</v>
      </c>
      <c r="N344" s="212" t="s">
        <v>40</v>
      </c>
      <c r="O344" s="87"/>
      <c r="P344" s="213">
        <f>O344*H344</f>
        <v>0</v>
      </c>
      <c r="Q344" s="213">
        <v>0</v>
      </c>
      <c r="R344" s="213">
        <f>Q344*H344</f>
        <v>0</v>
      </c>
      <c r="S344" s="213">
        <v>0.26000000000000001</v>
      </c>
      <c r="T344" s="214">
        <f>S344*H344</f>
        <v>8.8399999999999999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5" t="s">
        <v>137</v>
      </c>
      <c r="AT344" s="215" t="s">
        <v>119</v>
      </c>
      <c r="AU344" s="215" t="s">
        <v>79</v>
      </c>
      <c r="AY344" s="20" t="s">
        <v>116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20" t="s">
        <v>74</v>
      </c>
      <c r="BK344" s="216">
        <f>ROUND(I344*H344,2)</f>
        <v>0</v>
      </c>
      <c r="BL344" s="20" t="s">
        <v>137</v>
      </c>
      <c r="BM344" s="215" t="s">
        <v>1188</v>
      </c>
    </row>
    <row r="345" s="2" customFormat="1">
      <c r="A345" s="41"/>
      <c r="B345" s="42"/>
      <c r="C345" s="43"/>
      <c r="D345" s="217" t="s">
        <v>126</v>
      </c>
      <c r="E345" s="43"/>
      <c r="F345" s="218" t="s">
        <v>533</v>
      </c>
      <c r="G345" s="43"/>
      <c r="H345" s="43"/>
      <c r="I345" s="219"/>
      <c r="J345" s="43"/>
      <c r="K345" s="43"/>
      <c r="L345" s="47"/>
      <c r="M345" s="220"/>
      <c r="N345" s="221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126</v>
      </c>
      <c r="AU345" s="20" t="s">
        <v>79</v>
      </c>
    </row>
    <row r="346" s="13" customFormat="1">
      <c r="A346" s="13"/>
      <c r="B346" s="228"/>
      <c r="C346" s="229"/>
      <c r="D346" s="230" t="s">
        <v>272</v>
      </c>
      <c r="E346" s="231" t="s">
        <v>19</v>
      </c>
      <c r="F346" s="232" t="s">
        <v>1189</v>
      </c>
      <c r="G346" s="229"/>
      <c r="H346" s="231" t="s">
        <v>19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8" t="s">
        <v>272</v>
      </c>
      <c r="AU346" s="238" t="s">
        <v>79</v>
      </c>
      <c r="AV346" s="13" t="s">
        <v>74</v>
      </c>
      <c r="AW346" s="13" t="s">
        <v>274</v>
      </c>
      <c r="AX346" s="13" t="s">
        <v>69</v>
      </c>
      <c r="AY346" s="238" t="s">
        <v>116</v>
      </c>
    </row>
    <row r="347" s="14" customFormat="1">
      <c r="A347" s="14"/>
      <c r="B347" s="239"/>
      <c r="C347" s="240"/>
      <c r="D347" s="230" t="s">
        <v>272</v>
      </c>
      <c r="E347" s="241" t="s">
        <v>19</v>
      </c>
      <c r="F347" s="242" t="s">
        <v>1190</v>
      </c>
      <c r="G347" s="240"/>
      <c r="H347" s="243">
        <v>24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9" t="s">
        <v>272</v>
      </c>
      <c r="AU347" s="249" t="s">
        <v>79</v>
      </c>
      <c r="AV347" s="14" t="s">
        <v>79</v>
      </c>
      <c r="AW347" s="14" t="s">
        <v>274</v>
      </c>
      <c r="AX347" s="14" t="s">
        <v>69</v>
      </c>
      <c r="AY347" s="249" t="s">
        <v>116</v>
      </c>
    </row>
    <row r="348" s="14" customFormat="1">
      <c r="A348" s="14"/>
      <c r="B348" s="239"/>
      <c r="C348" s="240"/>
      <c r="D348" s="230" t="s">
        <v>272</v>
      </c>
      <c r="E348" s="241" t="s">
        <v>19</v>
      </c>
      <c r="F348" s="242" t="s">
        <v>1191</v>
      </c>
      <c r="G348" s="240"/>
      <c r="H348" s="243">
        <v>10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9" t="s">
        <v>272</v>
      </c>
      <c r="AU348" s="249" t="s">
        <v>79</v>
      </c>
      <c r="AV348" s="14" t="s">
        <v>79</v>
      </c>
      <c r="AW348" s="14" t="s">
        <v>274</v>
      </c>
      <c r="AX348" s="14" t="s">
        <v>69</v>
      </c>
      <c r="AY348" s="249" t="s">
        <v>116</v>
      </c>
    </row>
    <row r="349" s="15" customFormat="1">
      <c r="A349" s="15"/>
      <c r="B349" s="250"/>
      <c r="C349" s="251"/>
      <c r="D349" s="230" t="s">
        <v>272</v>
      </c>
      <c r="E349" s="252" t="s">
        <v>19</v>
      </c>
      <c r="F349" s="253" t="s">
        <v>278</v>
      </c>
      <c r="G349" s="251"/>
      <c r="H349" s="254">
        <v>34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0" t="s">
        <v>272</v>
      </c>
      <c r="AU349" s="260" t="s">
        <v>79</v>
      </c>
      <c r="AV349" s="15" t="s">
        <v>137</v>
      </c>
      <c r="AW349" s="15" t="s">
        <v>274</v>
      </c>
      <c r="AX349" s="15" t="s">
        <v>74</v>
      </c>
      <c r="AY349" s="260" t="s">
        <v>116</v>
      </c>
    </row>
    <row r="350" s="2" customFormat="1" ht="62.7" customHeight="1">
      <c r="A350" s="41"/>
      <c r="B350" s="42"/>
      <c r="C350" s="204" t="s">
        <v>573</v>
      </c>
      <c r="D350" s="204" t="s">
        <v>119</v>
      </c>
      <c r="E350" s="205" t="s">
        <v>544</v>
      </c>
      <c r="F350" s="206" t="s">
        <v>545</v>
      </c>
      <c r="G350" s="207" t="s">
        <v>270</v>
      </c>
      <c r="H350" s="208">
        <v>366</v>
      </c>
      <c r="I350" s="209"/>
      <c r="J350" s="210">
        <f>ROUND(I350*H350,2)</f>
        <v>0</v>
      </c>
      <c r="K350" s="206" t="s">
        <v>123</v>
      </c>
      <c r="L350" s="47"/>
      <c r="M350" s="211" t="s">
        <v>19</v>
      </c>
      <c r="N350" s="212" t="s">
        <v>40</v>
      </c>
      <c r="O350" s="87"/>
      <c r="P350" s="213">
        <f>O350*H350</f>
        <v>0</v>
      </c>
      <c r="Q350" s="213">
        <v>0</v>
      </c>
      <c r="R350" s="213">
        <f>Q350*H350</f>
        <v>0</v>
      </c>
      <c r="S350" s="213">
        <v>0.22</v>
      </c>
      <c r="T350" s="214">
        <f>S350*H350</f>
        <v>80.519999999999996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5" t="s">
        <v>137</v>
      </c>
      <c r="AT350" s="215" t="s">
        <v>119</v>
      </c>
      <c r="AU350" s="215" t="s">
        <v>79</v>
      </c>
      <c r="AY350" s="20" t="s">
        <v>116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20" t="s">
        <v>74</v>
      </c>
      <c r="BK350" s="216">
        <f>ROUND(I350*H350,2)</f>
        <v>0</v>
      </c>
      <c r="BL350" s="20" t="s">
        <v>137</v>
      </c>
      <c r="BM350" s="215" t="s">
        <v>1192</v>
      </c>
    </row>
    <row r="351" s="2" customFormat="1">
      <c r="A351" s="41"/>
      <c r="B351" s="42"/>
      <c r="C351" s="43"/>
      <c r="D351" s="217" t="s">
        <v>126</v>
      </c>
      <c r="E351" s="43"/>
      <c r="F351" s="218" t="s">
        <v>547</v>
      </c>
      <c r="G351" s="43"/>
      <c r="H351" s="43"/>
      <c r="I351" s="219"/>
      <c r="J351" s="43"/>
      <c r="K351" s="43"/>
      <c r="L351" s="47"/>
      <c r="M351" s="220"/>
      <c r="N351" s="221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126</v>
      </c>
      <c r="AU351" s="20" t="s">
        <v>79</v>
      </c>
    </row>
    <row r="352" s="13" customFormat="1">
      <c r="A352" s="13"/>
      <c r="B352" s="228"/>
      <c r="C352" s="229"/>
      <c r="D352" s="230" t="s">
        <v>272</v>
      </c>
      <c r="E352" s="231" t="s">
        <v>19</v>
      </c>
      <c r="F352" s="232" t="s">
        <v>1193</v>
      </c>
      <c r="G352" s="229"/>
      <c r="H352" s="231" t="s">
        <v>19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8" t="s">
        <v>272</v>
      </c>
      <c r="AU352" s="238" t="s">
        <v>79</v>
      </c>
      <c r="AV352" s="13" t="s">
        <v>74</v>
      </c>
      <c r="AW352" s="13" t="s">
        <v>274</v>
      </c>
      <c r="AX352" s="13" t="s">
        <v>69</v>
      </c>
      <c r="AY352" s="238" t="s">
        <v>116</v>
      </c>
    </row>
    <row r="353" s="14" customFormat="1">
      <c r="A353" s="14"/>
      <c r="B353" s="239"/>
      <c r="C353" s="240"/>
      <c r="D353" s="230" t="s">
        <v>272</v>
      </c>
      <c r="E353" s="241" t="s">
        <v>19</v>
      </c>
      <c r="F353" s="242" t="s">
        <v>1194</v>
      </c>
      <c r="G353" s="240"/>
      <c r="H353" s="243">
        <v>57.5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9" t="s">
        <v>272</v>
      </c>
      <c r="AU353" s="249" t="s">
        <v>79</v>
      </c>
      <c r="AV353" s="14" t="s">
        <v>79</v>
      </c>
      <c r="AW353" s="14" t="s">
        <v>274</v>
      </c>
      <c r="AX353" s="14" t="s">
        <v>69</v>
      </c>
      <c r="AY353" s="249" t="s">
        <v>116</v>
      </c>
    </row>
    <row r="354" s="14" customFormat="1">
      <c r="A354" s="14"/>
      <c r="B354" s="239"/>
      <c r="C354" s="240"/>
      <c r="D354" s="230" t="s">
        <v>272</v>
      </c>
      <c r="E354" s="241" t="s">
        <v>19</v>
      </c>
      <c r="F354" s="242" t="s">
        <v>1195</v>
      </c>
      <c r="G354" s="240"/>
      <c r="H354" s="243">
        <v>26.25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9" t="s">
        <v>272</v>
      </c>
      <c r="AU354" s="249" t="s">
        <v>79</v>
      </c>
      <c r="AV354" s="14" t="s">
        <v>79</v>
      </c>
      <c r="AW354" s="14" t="s">
        <v>274</v>
      </c>
      <c r="AX354" s="14" t="s">
        <v>69</v>
      </c>
      <c r="AY354" s="249" t="s">
        <v>116</v>
      </c>
    </row>
    <row r="355" s="14" customFormat="1">
      <c r="A355" s="14"/>
      <c r="B355" s="239"/>
      <c r="C355" s="240"/>
      <c r="D355" s="230" t="s">
        <v>272</v>
      </c>
      <c r="E355" s="241" t="s">
        <v>19</v>
      </c>
      <c r="F355" s="242" t="s">
        <v>1196</v>
      </c>
      <c r="G355" s="240"/>
      <c r="H355" s="243">
        <v>222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9" t="s">
        <v>272</v>
      </c>
      <c r="AU355" s="249" t="s">
        <v>79</v>
      </c>
      <c r="AV355" s="14" t="s">
        <v>79</v>
      </c>
      <c r="AW355" s="14" t="s">
        <v>274</v>
      </c>
      <c r="AX355" s="14" t="s">
        <v>69</v>
      </c>
      <c r="AY355" s="249" t="s">
        <v>116</v>
      </c>
    </row>
    <row r="356" s="14" customFormat="1">
      <c r="A356" s="14"/>
      <c r="B356" s="239"/>
      <c r="C356" s="240"/>
      <c r="D356" s="230" t="s">
        <v>272</v>
      </c>
      <c r="E356" s="241" t="s">
        <v>19</v>
      </c>
      <c r="F356" s="242" t="s">
        <v>1197</v>
      </c>
      <c r="G356" s="240"/>
      <c r="H356" s="243">
        <v>32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9" t="s">
        <v>272</v>
      </c>
      <c r="AU356" s="249" t="s">
        <v>79</v>
      </c>
      <c r="AV356" s="14" t="s">
        <v>79</v>
      </c>
      <c r="AW356" s="14" t="s">
        <v>274</v>
      </c>
      <c r="AX356" s="14" t="s">
        <v>69</v>
      </c>
      <c r="AY356" s="249" t="s">
        <v>116</v>
      </c>
    </row>
    <row r="357" s="14" customFormat="1">
      <c r="A357" s="14"/>
      <c r="B357" s="239"/>
      <c r="C357" s="240"/>
      <c r="D357" s="230" t="s">
        <v>272</v>
      </c>
      <c r="E357" s="241" t="s">
        <v>19</v>
      </c>
      <c r="F357" s="242" t="s">
        <v>1198</v>
      </c>
      <c r="G357" s="240"/>
      <c r="H357" s="243">
        <v>9.8999999999999986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9" t="s">
        <v>272</v>
      </c>
      <c r="AU357" s="249" t="s">
        <v>79</v>
      </c>
      <c r="AV357" s="14" t="s">
        <v>79</v>
      </c>
      <c r="AW357" s="14" t="s">
        <v>274</v>
      </c>
      <c r="AX357" s="14" t="s">
        <v>69</v>
      </c>
      <c r="AY357" s="249" t="s">
        <v>116</v>
      </c>
    </row>
    <row r="358" s="14" customFormat="1">
      <c r="A358" s="14"/>
      <c r="B358" s="239"/>
      <c r="C358" s="240"/>
      <c r="D358" s="230" t="s">
        <v>272</v>
      </c>
      <c r="E358" s="241" t="s">
        <v>19</v>
      </c>
      <c r="F358" s="242" t="s">
        <v>1199</v>
      </c>
      <c r="G358" s="240"/>
      <c r="H358" s="243">
        <v>18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9" t="s">
        <v>272</v>
      </c>
      <c r="AU358" s="249" t="s">
        <v>79</v>
      </c>
      <c r="AV358" s="14" t="s">
        <v>79</v>
      </c>
      <c r="AW358" s="14" t="s">
        <v>274</v>
      </c>
      <c r="AX358" s="14" t="s">
        <v>69</v>
      </c>
      <c r="AY358" s="249" t="s">
        <v>116</v>
      </c>
    </row>
    <row r="359" s="15" customFormat="1">
      <c r="A359" s="15"/>
      <c r="B359" s="250"/>
      <c r="C359" s="251"/>
      <c r="D359" s="230" t="s">
        <v>272</v>
      </c>
      <c r="E359" s="252" t="s">
        <v>19</v>
      </c>
      <c r="F359" s="253" t="s">
        <v>278</v>
      </c>
      <c r="G359" s="251"/>
      <c r="H359" s="254">
        <v>365.64999999999998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0" t="s">
        <v>272</v>
      </c>
      <c r="AU359" s="260" t="s">
        <v>79</v>
      </c>
      <c r="AV359" s="15" t="s">
        <v>137</v>
      </c>
      <c r="AW359" s="15" t="s">
        <v>274</v>
      </c>
      <c r="AX359" s="15" t="s">
        <v>69</v>
      </c>
      <c r="AY359" s="260" t="s">
        <v>116</v>
      </c>
    </row>
    <row r="360" s="14" customFormat="1">
      <c r="A360" s="14"/>
      <c r="B360" s="239"/>
      <c r="C360" s="240"/>
      <c r="D360" s="230" t="s">
        <v>272</v>
      </c>
      <c r="E360" s="241" t="s">
        <v>19</v>
      </c>
      <c r="F360" s="242" t="s">
        <v>1200</v>
      </c>
      <c r="G360" s="240"/>
      <c r="H360" s="243">
        <v>366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9" t="s">
        <v>272</v>
      </c>
      <c r="AU360" s="249" t="s">
        <v>79</v>
      </c>
      <c r="AV360" s="14" t="s">
        <v>79</v>
      </c>
      <c r="AW360" s="14" t="s">
        <v>274</v>
      </c>
      <c r="AX360" s="14" t="s">
        <v>74</v>
      </c>
      <c r="AY360" s="249" t="s">
        <v>116</v>
      </c>
    </row>
    <row r="361" s="2" customFormat="1" ht="62.7" customHeight="1">
      <c r="A361" s="41"/>
      <c r="B361" s="42"/>
      <c r="C361" s="204" t="s">
        <v>529</v>
      </c>
      <c r="D361" s="204" t="s">
        <v>119</v>
      </c>
      <c r="E361" s="205" t="s">
        <v>563</v>
      </c>
      <c r="F361" s="206" t="s">
        <v>564</v>
      </c>
      <c r="G361" s="207" t="s">
        <v>270</v>
      </c>
      <c r="H361" s="208">
        <v>69</v>
      </c>
      <c r="I361" s="209"/>
      <c r="J361" s="210">
        <f>ROUND(I361*H361,2)</f>
        <v>0</v>
      </c>
      <c r="K361" s="206" t="s">
        <v>123</v>
      </c>
      <c r="L361" s="47"/>
      <c r="M361" s="211" t="s">
        <v>19</v>
      </c>
      <c r="N361" s="212" t="s">
        <v>40</v>
      </c>
      <c r="O361" s="87"/>
      <c r="P361" s="213">
        <f>O361*H361</f>
        <v>0</v>
      </c>
      <c r="Q361" s="213">
        <v>0</v>
      </c>
      <c r="R361" s="213">
        <f>Q361*H361</f>
        <v>0</v>
      </c>
      <c r="S361" s="213">
        <v>0.32500000000000001</v>
      </c>
      <c r="T361" s="214">
        <f>S361*H361</f>
        <v>22.425000000000001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5" t="s">
        <v>137</v>
      </c>
      <c r="AT361" s="215" t="s">
        <v>119</v>
      </c>
      <c r="AU361" s="215" t="s">
        <v>79</v>
      </c>
      <c r="AY361" s="20" t="s">
        <v>116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20" t="s">
        <v>74</v>
      </c>
      <c r="BK361" s="216">
        <f>ROUND(I361*H361,2)</f>
        <v>0</v>
      </c>
      <c r="BL361" s="20" t="s">
        <v>137</v>
      </c>
      <c r="BM361" s="215" t="s">
        <v>1201</v>
      </c>
    </row>
    <row r="362" s="2" customFormat="1">
      <c r="A362" s="41"/>
      <c r="B362" s="42"/>
      <c r="C362" s="43"/>
      <c r="D362" s="217" t="s">
        <v>126</v>
      </c>
      <c r="E362" s="43"/>
      <c r="F362" s="218" t="s">
        <v>566</v>
      </c>
      <c r="G362" s="43"/>
      <c r="H362" s="43"/>
      <c r="I362" s="219"/>
      <c r="J362" s="43"/>
      <c r="K362" s="43"/>
      <c r="L362" s="47"/>
      <c r="M362" s="220"/>
      <c r="N362" s="221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126</v>
      </c>
      <c r="AU362" s="20" t="s">
        <v>79</v>
      </c>
    </row>
    <row r="363" s="13" customFormat="1">
      <c r="A363" s="13"/>
      <c r="B363" s="228"/>
      <c r="C363" s="229"/>
      <c r="D363" s="230" t="s">
        <v>272</v>
      </c>
      <c r="E363" s="231" t="s">
        <v>19</v>
      </c>
      <c r="F363" s="232" t="s">
        <v>1202</v>
      </c>
      <c r="G363" s="229"/>
      <c r="H363" s="231" t="s">
        <v>19</v>
      </c>
      <c r="I363" s="233"/>
      <c r="J363" s="229"/>
      <c r="K363" s="229"/>
      <c r="L363" s="234"/>
      <c r="M363" s="235"/>
      <c r="N363" s="236"/>
      <c r="O363" s="236"/>
      <c r="P363" s="236"/>
      <c r="Q363" s="236"/>
      <c r="R363" s="236"/>
      <c r="S363" s="236"/>
      <c r="T363" s="23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8" t="s">
        <v>272</v>
      </c>
      <c r="AU363" s="238" t="s">
        <v>79</v>
      </c>
      <c r="AV363" s="13" t="s">
        <v>74</v>
      </c>
      <c r="AW363" s="13" t="s">
        <v>274</v>
      </c>
      <c r="AX363" s="13" t="s">
        <v>69</v>
      </c>
      <c r="AY363" s="238" t="s">
        <v>116</v>
      </c>
    </row>
    <row r="364" s="14" customFormat="1">
      <c r="A364" s="14"/>
      <c r="B364" s="239"/>
      <c r="C364" s="240"/>
      <c r="D364" s="230" t="s">
        <v>272</v>
      </c>
      <c r="E364" s="241" t="s">
        <v>19</v>
      </c>
      <c r="F364" s="242" t="s">
        <v>1203</v>
      </c>
      <c r="G364" s="240"/>
      <c r="H364" s="243">
        <v>69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9" t="s">
        <v>272</v>
      </c>
      <c r="AU364" s="249" t="s">
        <v>79</v>
      </c>
      <c r="AV364" s="14" t="s">
        <v>79</v>
      </c>
      <c r="AW364" s="14" t="s">
        <v>274</v>
      </c>
      <c r="AX364" s="14" t="s">
        <v>69</v>
      </c>
      <c r="AY364" s="249" t="s">
        <v>116</v>
      </c>
    </row>
    <row r="365" s="15" customFormat="1">
      <c r="A365" s="15"/>
      <c r="B365" s="250"/>
      <c r="C365" s="251"/>
      <c r="D365" s="230" t="s">
        <v>272</v>
      </c>
      <c r="E365" s="252" t="s">
        <v>19</v>
      </c>
      <c r="F365" s="253" t="s">
        <v>278</v>
      </c>
      <c r="G365" s="251"/>
      <c r="H365" s="254">
        <v>69</v>
      </c>
      <c r="I365" s="255"/>
      <c r="J365" s="251"/>
      <c r="K365" s="251"/>
      <c r="L365" s="256"/>
      <c r="M365" s="257"/>
      <c r="N365" s="258"/>
      <c r="O365" s="258"/>
      <c r="P365" s="258"/>
      <c r="Q365" s="258"/>
      <c r="R365" s="258"/>
      <c r="S365" s="258"/>
      <c r="T365" s="259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0" t="s">
        <v>272</v>
      </c>
      <c r="AU365" s="260" t="s">
        <v>79</v>
      </c>
      <c r="AV365" s="15" t="s">
        <v>137</v>
      </c>
      <c r="AW365" s="15" t="s">
        <v>274</v>
      </c>
      <c r="AX365" s="15" t="s">
        <v>74</v>
      </c>
      <c r="AY365" s="260" t="s">
        <v>116</v>
      </c>
    </row>
    <row r="366" s="2" customFormat="1" ht="37.8" customHeight="1">
      <c r="A366" s="41"/>
      <c r="B366" s="42"/>
      <c r="C366" s="204" t="s">
        <v>578</v>
      </c>
      <c r="D366" s="204" t="s">
        <v>119</v>
      </c>
      <c r="E366" s="205" t="s">
        <v>574</v>
      </c>
      <c r="F366" s="206" t="s">
        <v>575</v>
      </c>
      <c r="G366" s="207" t="s">
        <v>270</v>
      </c>
      <c r="H366" s="208">
        <v>366</v>
      </c>
      <c r="I366" s="209"/>
      <c r="J366" s="210">
        <f>ROUND(I366*H366,2)</f>
        <v>0</v>
      </c>
      <c r="K366" s="206" t="s">
        <v>123</v>
      </c>
      <c r="L366" s="47"/>
      <c r="M366" s="211" t="s">
        <v>19</v>
      </c>
      <c r="N366" s="212" t="s">
        <v>40</v>
      </c>
      <c r="O366" s="87"/>
      <c r="P366" s="213">
        <f>O366*H366</f>
        <v>0</v>
      </c>
      <c r="Q366" s="213">
        <v>0</v>
      </c>
      <c r="R366" s="213">
        <f>Q366*H366</f>
        <v>0</v>
      </c>
      <c r="S366" s="213">
        <v>0</v>
      </c>
      <c r="T366" s="214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5" t="s">
        <v>137</v>
      </c>
      <c r="AT366" s="215" t="s">
        <v>119</v>
      </c>
      <c r="AU366" s="215" t="s">
        <v>79</v>
      </c>
      <c r="AY366" s="20" t="s">
        <v>116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20" t="s">
        <v>74</v>
      </c>
      <c r="BK366" s="216">
        <f>ROUND(I366*H366,2)</f>
        <v>0</v>
      </c>
      <c r="BL366" s="20" t="s">
        <v>137</v>
      </c>
      <c r="BM366" s="215" t="s">
        <v>1204</v>
      </c>
    </row>
    <row r="367" s="2" customFormat="1">
      <c r="A367" s="41"/>
      <c r="B367" s="42"/>
      <c r="C367" s="43"/>
      <c r="D367" s="217" t="s">
        <v>126</v>
      </c>
      <c r="E367" s="43"/>
      <c r="F367" s="218" t="s">
        <v>577</v>
      </c>
      <c r="G367" s="43"/>
      <c r="H367" s="43"/>
      <c r="I367" s="219"/>
      <c r="J367" s="43"/>
      <c r="K367" s="43"/>
      <c r="L367" s="47"/>
      <c r="M367" s="220"/>
      <c r="N367" s="221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126</v>
      </c>
      <c r="AU367" s="20" t="s">
        <v>79</v>
      </c>
    </row>
    <row r="368" s="2" customFormat="1" ht="44.25" customHeight="1">
      <c r="A368" s="41"/>
      <c r="B368" s="42"/>
      <c r="C368" s="204" t="s">
        <v>588</v>
      </c>
      <c r="D368" s="204" t="s">
        <v>119</v>
      </c>
      <c r="E368" s="205" t="s">
        <v>579</v>
      </c>
      <c r="F368" s="206" t="s">
        <v>580</v>
      </c>
      <c r="G368" s="207" t="s">
        <v>298</v>
      </c>
      <c r="H368" s="208">
        <v>44</v>
      </c>
      <c r="I368" s="209"/>
      <c r="J368" s="210">
        <f>ROUND(I368*H368,2)</f>
        <v>0</v>
      </c>
      <c r="K368" s="206" t="s">
        <v>123</v>
      </c>
      <c r="L368" s="47"/>
      <c r="M368" s="211" t="s">
        <v>19</v>
      </c>
      <c r="N368" s="212" t="s">
        <v>40</v>
      </c>
      <c r="O368" s="87"/>
      <c r="P368" s="213">
        <f>O368*H368</f>
        <v>0</v>
      </c>
      <c r="Q368" s="213">
        <v>0</v>
      </c>
      <c r="R368" s="213">
        <f>Q368*H368</f>
        <v>0</v>
      </c>
      <c r="S368" s="213">
        <v>0.28999999999999998</v>
      </c>
      <c r="T368" s="214">
        <f>S368*H368</f>
        <v>12.76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5" t="s">
        <v>137</v>
      </c>
      <c r="AT368" s="215" t="s">
        <v>119</v>
      </c>
      <c r="AU368" s="215" t="s">
        <v>79</v>
      </c>
      <c r="AY368" s="20" t="s">
        <v>116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20" t="s">
        <v>74</v>
      </c>
      <c r="BK368" s="216">
        <f>ROUND(I368*H368,2)</f>
        <v>0</v>
      </c>
      <c r="BL368" s="20" t="s">
        <v>137</v>
      </c>
      <c r="BM368" s="215" t="s">
        <v>1205</v>
      </c>
    </row>
    <row r="369" s="2" customFormat="1">
      <c r="A369" s="41"/>
      <c r="B369" s="42"/>
      <c r="C369" s="43"/>
      <c r="D369" s="217" t="s">
        <v>126</v>
      </c>
      <c r="E369" s="43"/>
      <c r="F369" s="218" t="s">
        <v>582</v>
      </c>
      <c r="G369" s="43"/>
      <c r="H369" s="43"/>
      <c r="I369" s="219"/>
      <c r="J369" s="43"/>
      <c r="K369" s="43"/>
      <c r="L369" s="47"/>
      <c r="M369" s="220"/>
      <c r="N369" s="221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126</v>
      </c>
      <c r="AU369" s="20" t="s">
        <v>79</v>
      </c>
    </row>
    <row r="370" s="13" customFormat="1">
      <c r="A370" s="13"/>
      <c r="B370" s="228"/>
      <c r="C370" s="229"/>
      <c r="D370" s="230" t="s">
        <v>272</v>
      </c>
      <c r="E370" s="231" t="s">
        <v>19</v>
      </c>
      <c r="F370" s="232" t="s">
        <v>1206</v>
      </c>
      <c r="G370" s="229"/>
      <c r="H370" s="231" t="s">
        <v>19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8" t="s">
        <v>272</v>
      </c>
      <c r="AU370" s="238" t="s">
        <v>79</v>
      </c>
      <c r="AV370" s="13" t="s">
        <v>74</v>
      </c>
      <c r="AW370" s="13" t="s">
        <v>274</v>
      </c>
      <c r="AX370" s="13" t="s">
        <v>69</v>
      </c>
      <c r="AY370" s="238" t="s">
        <v>116</v>
      </c>
    </row>
    <row r="371" s="14" customFormat="1">
      <c r="A371" s="14"/>
      <c r="B371" s="239"/>
      <c r="C371" s="240"/>
      <c r="D371" s="230" t="s">
        <v>272</v>
      </c>
      <c r="E371" s="241" t="s">
        <v>19</v>
      </c>
      <c r="F371" s="242" t="s">
        <v>1207</v>
      </c>
      <c r="G371" s="240"/>
      <c r="H371" s="243">
        <v>29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9" t="s">
        <v>272</v>
      </c>
      <c r="AU371" s="249" t="s">
        <v>79</v>
      </c>
      <c r="AV371" s="14" t="s">
        <v>79</v>
      </c>
      <c r="AW371" s="14" t="s">
        <v>274</v>
      </c>
      <c r="AX371" s="14" t="s">
        <v>69</v>
      </c>
      <c r="AY371" s="249" t="s">
        <v>116</v>
      </c>
    </row>
    <row r="372" s="14" customFormat="1">
      <c r="A372" s="14"/>
      <c r="B372" s="239"/>
      <c r="C372" s="240"/>
      <c r="D372" s="230" t="s">
        <v>272</v>
      </c>
      <c r="E372" s="241" t="s">
        <v>19</v>
      </c>
      <c r="F372" s="242" t="s">
        <v>1208</v>
      </c>
      <c r="G372" s="240"/>
      <c r="H372" s="243">
        <v>9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9" t="s">
        <v>272</v>
      </c>
      <c r="AU372" s="249" t="s">
        <v>79</v>
      </c>
      <c r="AV372" s="14" t="s">
        <v>79</v>
      </c>
      <c r="AW372" s="14" t="s">
        <v>274</v>
      </c>
      <c r="AX372" s="14" t="s">
        <v>69</v>
      </c>
      <c r="AY372" s="249" t="s">
        <v>116</v>
      </c>
    </row>
    <row r="373" s="14" customFormat="1">
      <c r="A373" s="14"/>
      <c r="B373" s="239"/>
      <c r="C373" s="240"/>
      <c r="D373" s="230" t="s">
        <v>272</v>
      </c>
      <c r="E373" s="241" t="s">
        <v>19</v>
      </c>
      <c r="F373" s="242" t="s">
        <v>1209</v>
      </c>
      <c r="G373" s="240"/>
      <c r="H373" s="243">
        <v>6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9" t="s">
        <v>272</v>
      </c>
      <c r="AU373" s="249" t="s">
        <v>79</v>
      </c>
      <c r="AV373" s="14" t="s">
        <v>79</v>
      </c>
      <c r="AW373" s="14" t="s">
        <v>274</v>
      </c>
      <c r="AX373" s="14" t="s">
        <v>69</v>
      </c>
      <c r="AY373" s="249" t="s">
        <v>116</v>
      </c>
    </row>
    <row r="374" s="15" customFormat="1">
      <c r="A374" s="15"/>
      <c r="B374" s="250"/>
      <c r="C374" s="251"/>
      <c r="D374" s="230" t="s">
        <v>272</v>
      </c>
      <c r="E374" s="252" t="s">
        <v>19</v>
      </c>
      <c r="F374" s="253" t="s">
        <v>278</v>
      </c>
      <c r="G374" s="251"/>
      <c r="H374" s="254">
        <v>44</v>
      </c>
      <c r="I374" s="255"/>
      <c r="J374" s="251"/>
      <c r="K374" s="251"/>
      <c r="L374" s="256"/>
      <c r="M374" s="257"/>
      <c r="N374" s="258"/>
      <c r="O374" s="258"/>
      <c r="P374" s="258"/>
      <c r="Q374" s="258"/>
      <c r="R374" s="258"/>
      <c r="S374" s="258"/>
      <c r="T374" s="259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0" t="s">
        <v>272</v>
      </c>
      <c r="AU374" s="260" t="s">
        <v>79</v>
      </c>
      <c r="AV374" s="15" t="s">
        <v>137</v>
      </c>
      <c r="AW374" s="15" t="s">
        <v>274</v>
      </c>
      <c r="AX374" s="15" t="s">
        <v>74</v>
      </c>
      <c r="AY374" s="260" t="s">
        <v>116</v>
      </c>
    </row>
    <row r="375" s="2" customFormat="1" ht="37.8" customHeight="1">
      <c r="A375" s="41"/>
      <c r="B375" s="42"/>
      <c r="C375" s="204" t="s">
        <v>597</v>
      </c>
      <c r="D375" s="204" t="s">
        <v>119</v>
      </c>
      <c r="E375" s="205" t="s">
        <v>589</v>
      </c>
      <c r="F375" s="206" t="s">
        <v>590</v>
      </c>
      <c r="G375" s="207" t="s">
        <v>298</v>
      </c>
      <c r="H375" s="208">
        <v>137</v>
      </c>
      <c r="I375" s="209"/>
      <c r="J375" s="210">
        <f>ROUND(I375*H375,2)</f>
        <v>0</v>
      </c>
      <c r="K375" s="206" t="s">
        <v>123</v>
      </c>
      <c r="L375" s="47"/>
      <c r="M375" s="211" t="s">
        <v>19</v>
      </c>
      <c r="N375" s="212" t="s">
        <v>40</v>
      </c>
      <c r="O375" s="87"/>
      <c r="P375" s="213">
        <f>O375*H375</f>
        <v>0</v>
      </c>
      <c r="Q375" s="213">
        <v>0</v>
      </c>
      <c r="R375" s="213">
        <f>Q375*H375</f>
        <v>0</v>
      </c>
      <c r="S375" s="213">
        <v>0.040000000000000001</v>
      </c>
      <c r="T375" s="214">
        <f>S375*H375</f>
        <v>5.4800000000000004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5" t="s">
        <v>137</v>
      </c>
      <c r="AT375" s="215" t="s">
        <v>119</v>
      </c>
      <c r="AU375" s="215" t="s">
        <v>79</v>
      </c>
      <c r="AY375" s="20" t="s">
        <v>116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20" t="s">
        <v>74</v>
      </c>
      <c r="BK375" s="216">
        <f>ROUND(I375*H375,2)</f>
        <v>0</v>
      </c>
      <c r="BL375" s="20" t="s">
        <v>137</v>
      </c>
      <c r="BM375" s="215" t="s">
        <v>1210</v>
      </c>
    </row>
    <row r="376" s="2" customFormat="1">
      <c r="A376" s="41"/>
      <c r="B376" s="42"/>
      <c r="C376" s="43"/>
      <c r="D376" s="217" t="s">
        <v>126</v>
      </c>
      <c r="E376" s="43"/>
      <c r="F376" s="218" t="s">
        <v>592</v>
      </c>
      <c r="G376" s="43"/>
      <c r="H376" s="43"/>
      <c r="I376" s="219"/>
      <c r="J376" s="43"/>
      <c r="K376" s="43"/>
      <c r="L376" s="47"/>
      <c r="M376" s="220"/>
      <c r="N376" s="221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126</v>
      </c>
      <c r="AU376" s="20" t="s">
        <v>79</v>
      </c>
    </row>
    <row r="377" s="13" customFormat="1">
      <c r="A377" s="13"/>
      <c r="B377" s="228"/>
      <c r="C377" s="229"/>
      <c r="D377" s="230" t="s">
        <v>272</v>
      </c>
      <c r="E377" s="231" t="s">
        <v>19</v>
      </c>
      <c r="F377" s="232" t="s">
        <v>1211</v>
      </c>
      <c r="G377" s="229"/>
      <c r="H377" s="231" t="s">
        <v>19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8" t="s">
        <v>272</v>
      </c>
      <c r="AU377" s="238" t="s">
        <v>79</v>
      </c>
      <c r="AV377" s="13" t="s">
        <v>74</v>
      </c>
      <c r="AW377" s="13" t="s">
        <v>274</v>
      </c>
      <c r="AX377" s="13" t="s">
        <v>69</v>
      </c>
      <c r="AY377" s="238" t="s">
        <v>116</v>
      </c>
    </row>
    <row r="378" s="14" customFormat="1">
      <c r="A378" s="14"/>
      <c r="B378" s="239"/>
      <c r="C378" s="240"/>
      <c r="D378" s="230" t="s">
        <v>272</v>
      </c>
      <c r="E378" s="241" t="s">
        <v>19</v>
      </c>
      <c r="F378" s="242" t="s">
        <v>1212</v>
      </c>
      <c r="G378" s="240"/>
      <c r="H378" s="243">
        <v>50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9" t="s">
        <v>272</v>
      </c>
      <c r="AU378" s="249" t="s">
        <v>79</v>
      </c>
      <c r="AV378" s="14" t="s">
        <v>79</v>
      </c>
      <c r="AW378" s="14" t="s">
        <v>274</v>
      </c>
      <c r="AX378" s="14" t="s">
        <v>69</v>
      </c>
      <c r="AY378" s="249" t="s">
        <v>116</v>
      </c>
    </row>
    <row r="379" s="14" customFormat="1">
      <c r="A379" s="14"/>
      <c r="B379" s="239"/>
      <c r="C379" s="240"/>
      <c r="D379" s="230" t="s">
        <v>272</v>
      </c>
      <c r="E379" s="241" t="s">
        <v>19</v>
      </c>
      <c r="F379" s="242" t="s">
        <v>1213</v>
      </c>
      <c r="G379" s="240"/>
      <c r="H379" s="243">
        <v>27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9" t="s">
        <v>272</v>
      </c>
      <c r="AU379" s="249" t="s">
        <v>79</v>
      </c>
      <c r="AV379" s="14" t="s">
        <v>79</v>
      </c>
      <c r="AW379" s="14" t="s">
        <v>274</v>
      </c>
      <c r="AX379" s="14" t="s">
        <v>69</v>
      </c>
      <c r="AY379" s="249" t="s">
        <v>116</v>
      </c>
    </row>
    <row r="380" s="14" customFormat="1">
      <c r="A380" s="14"/>
      <c r="B380" s="239"/>
      <c r="C380" s="240"/>
      <c r="D380" s="230" t="s">
        <v>272</v>
      </c>
      <c r="E380" s="241" t="s">
        <v>19</v>
      </c>
      <c r="F380" s="242" t="s">
        <v>1214</v>
      </c>
      <c r="G380" s="240"/>
      <c r="H380" s="243">
        <v>10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9" t="s">
        <v>272</v>
      </c>
      <c r="AU380" s="249" t="s">
        <v>79</v>
      </c>
      <c r="AV380" s="14" t="s">
        <v>79</v>
      </c>
      <c r="AW380" s="14" t="s">
        <v>274</v>
      </c>
      <c r="AX380" s="14" t="s">
        <v>69</v>
      </c>
      <c r="AY380" s="249" t="s">
        <v>116</v>
      </c>
    </row>
    <row r="381" s="14" customFormat="1">
      <c r="A381" s="14"/>
      <c r="B381" s="239"/>
      <c r="C381" s="240"/>
      <c r="D381" s="230" t="s">
        <v>272</v>
      </c>
      <c r="E381" s="241" t="s">
        <v>19</v>
      </c>
      <c r="F381" s="242" t="s">
        <v>1215</v>
      </c>
      <c r="G381" s="240"/>
      <c r="H381" s="243">
        <v>30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9" t="s">
        <v>272</v>
      </c>
      <c r="AU381" s="249" t="s">
        <v>79</v>
      </c>
      <c r="AV381" s="14" t="s">
        <v>79</v>
      </c>
      <c r="AW381" s="14" t="s">
        <v>274</v>
      </c>
      <c r="AX381" s="14" t="s">
        <v>69</v>
      </c>
      <c r="AY381" s="249" t="s">
        <v>116</v>
      </c>
    </row>
    <row r="382" s="14" customFormat="1">
      <c r="A382" s="14"/>
      <c r="B382" s="239"/>
      <c r="C382" s="240"/>
      <c r="D382" s="230" t="s">
        <v>272</v>
      </c>
      <c r="E382" s="241" t="s">
        <v>19</v>
      </c>
      <c r="F382" s="242" t="s">
        <v>1183</v>
      </c>
      <c r="G382" s="240"/>
      <c r="H382" s="243">
        <v>9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9" t="s">
        <v>272</v>
      </c>
      <c r="AU382" s="249" t="s">
        <v>79</v>
      </c>
      <c r="AV382" s="14" t="s">
        <v>79</v>
      </c>
      <c r="AW382" s="14" t="s">
        <v>274</v>
      </c>
      <c r="AX382" s="14" t="s">
        <v>69</v>
      </c>
      <c r="AY382" s="249" t="s">
        <v>116</v>
      </c>
    </row>
    <row r="383" s="14" customFormat="1">
      <c r="A383" s="14"/>
      <c r="B383" s="239"/>
      <c r="C383" s="240"/>
      <c r="D383" s="230" t="s">
        <v>272</v>
      </c>
      <c r="E383" s="241" t="s">
        <v>19</v>
      </c>
      <c r="F383" s="242" t="s">
        <v>1184</v>
      </c>
      <c r="G383" s="240"/>
      <c r="H383" s="243">
        <v>11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9" t="s">
        <v>272</v>
      </c>
      <c r="AU383" s="249" t="s">
        <v>79</v>
      </c>
      <c r="AV383" s="14" t="s">
        <v>79</v>
      </c>
      <c r="AW383" s="14" t="s">
        <v>274</v>
      </c>
      <c r="AX383" s="14" t="s">
        <v>69</v>
      </c>
      <c r="AY383" s="249" t="s">
        <v>116</v>
      </c>
    </row>
    <row r="384" s="15" customFormat="1">
      <c r="A384" s="15"/>
      <c r="B384" s="250"/>
      <c r="C384" s="251"/>
      <c r="D384" s="230" t="s">
        <v>272</v>
      </c>
      <c r="E384" s="252" t="s">
        <v>19</v>
      </c>
      <c r="F384" s="253" t="s">
        <v>278</v>
      </c>
      <c r="G384" s="251"/>
      <c r="H384" s="254">
        <v>137</v>
      </c>
      <c r="I384" s="255"/>
      <c r="J384" s="251"/>
      <c r="K384" s="251"/>
      <c r="L384" s="256"/>
      <c r="M384" s="257"/>
      <c r="N384" s="258"/>
      <c r="O384" s="258"/>
      <c r="P384" s="258"/>
      <c r="Q384" s="258"/>
      <c r="R384" s="258"/>
      <c r="S384" s="258"/>
      <c r="T384" s="259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0" t="s">
        <v>272</v>
      </c>
      <c r="AU384" s="260" t="s">
        <v>79</v>
      </c>
      <c r="AV384" s="15" t="s">
        <v>137</v>
      </c>
      <c r="AW384" s="15" t="s">
        <v>274</v>
      </c>
      <c r="AX384" s="15" t="s">
        <v>74</v>
      </c>
      <c r="AY384" s="260" t="s">
        <v>116</v>
      </c>
    </row>
    <row r="385" s="2" customFormat="1" ht="24.15" customHeight="1">
      <c r="A385" s="41"/>
      <c r="B385" s="42"/>
      <c r="C385" s="204" t="s">
        <v>613</v>
      </c>
      <c r="D385" s="204" t="s">
        <v>119</v>
      </c>
      <c r="E385" s="205" t="s">
        <v>598</v>
      </c>
      <c r="F385" s="206" t="s">
        <v>599</v>
      </c>
      <c r="G385" s="207" t="s">
        <v>298</v>
      </c>
      <c r="H385" s="208">
        <v>158.80000000000001</v>
      </c>
      <c r="I385" s="209"/>
      <c r="J385" s="210">
        <f>ROUND(I385*H385,2)</f>
        <v>0</v>
      </c>
      <c r="K385" s="206" t="s">
        <v>123</v>
      </c>
      <c r="L385" s="47"/>
      <c r="M385" s="211" t="s">
        <v>19</v>
      </c>
      <c r="N385" s="212" t="s">
        <v>40</v>
      </c>
      <c r="O385" s="87"/>
      <c r="P385" s="213">
        <f>O385*H385</f>
        <v>0</v>
      </c>
      <c r="Q385" s="213">
        <v>1.6449999999999999E-06</v>
      </c>
      <c r="R385" s="213">
        <f>Q385*H385</f>
        <v>0.00026122599999999998</v>
      </c>
      <c r="S385" s="213">
        <v>0</v>
      </c>
      <c r="T385" s="214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5" t="s">
        <v>137</v>
      </c>
      <c r="AT385" s="215" t="s">
        <v>119</v>
      </c>
      <c r="AU385" s="215" t="s">
        <v>79</v>
      </c>
      <c r="AY385" s="20" t="s">
        <v>116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20" t="s">
        <v>74</v>
      </c>
      <c r="BK385" s="216">
        <f>ROUND(I385*H385,2)</f>
        <v>0</v>
      </c>
      <c r="BL385" s="20" t="s">
        <v>137</v>
      </c>
      <c r="BM385" s="215" t="s">
        <v>1216</v>
      </c>
    </row>
    <row r="386" s="2" customFormat="1">
      <c r="A386" s="41"/>
      <c r="B386" s="42"/>
      <c r="C386" s="43"/>
      <c r="D386" s="217" t="s">
        <v>126</v>
      </c>
      <c r="E386" s="43"/>
      <c r="F386" s="218" t="s">
        <v>601</v>
      </c>
      <c r="G386" s="43"/>
      <c r="H386" s="43"/>
      <c r="I386" s="219"/>
      <c r="J386" s="43"/>
      <c r="K386" s="43"/>
      <c r="L386" s="47"/>
      <c r="M386" s="220"/>
      <c r="N386" s="221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126</v>
      </c>
      <c r="AU386" s="20" t="s">
        <v>79</v>
      </c>
    </row>
    <row r="387" s="13" customFormat="1">
      <c r="A387" s="13"/>
      <c r="B387" s="228"/>
      <c r="C387" s="229"/>
      <c r="D387" s="230" t="s">
        <v>272</v>
      </c>
      <c r="E387" s="231" t="s">
        <v>19</v>
      </c>
      <c r="F387" s="232" t="s">
        <v>1217</v>
      </c>
      <c r="G387" s="229"/>
      <c r="H387" s="231" t="s">
        <v>19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8" t="s">
        <v>272</v>
      </c>
      <c r="AU387" s="238" t="s">
        <v>79</v>
      </c>
      <c r="AV387" s="13" t="s">
        <v>74</v>
      </c>
      <c r="AW387" s="13" t="s">
        <v>274</v>
      </c>
      <c r="AX387" s="13" t="s">
        <v>69</v>
      </c>
      <c r="AY387" s="238" t="s">
        <v>116</v>
      </c>
    </row>
    <row r="388" s="14" customFormat="1">
      <c r="A388" s="14"/>
      <c r="B388" s="239"/>
      <c r="C388" s="240"/>
      <c r="D388" s="230" t="s">
        <v>272</v>
      </c>
      <c r="E388" s="241" t="s">
        <v>19</v>
      </c>
      <c r="F388" s="242" t="s">
        <v>1218</v>
      </c>
      <c r="G388" s="240"/>
      <c r="H388" s="243">
        <v>35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9" t="s">
        <v>272</v>
      </c>
      <c r="AU388" s="249" t="s">
        <v>79</v>
      </c>
      <c r="AV388" s="14" t="s">
        <v>79</v>
      </c>
      <c r="AW388" s="14" t="s">
        <v>274</v>
      </c>
      <c r="AX388" s="14" t="s">
        <v>69</v>
      </c>
      <c r="AY388" s="249" t="s">
        <v>116</v>
      </c>
    </row>
    <row r="389" s="14" customFormat="1">
      <c r="A389" s="14"/>
      <c r="B389" s="239"/>
      <c r="C389" s="240"/>
      <c r="D389" s="230" t="s">
        <v>272</v>
      </c>
      <c r="E389" s="241" t="s">
        <v>19</v>
      </c>
      <c r="F389" s="242" t="s">
        <v>1219</v>
      </c>
      <c r="G389" s="240"/>
      <c r="H389" s="243">
        <v>7.5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9" t="s">
        <v>272</v>
      </c>
      <c r="AU389" s="249" t="s">
        <v>79</v>
      </c>
      <c r="AV389" s="14" t="s">
        <v>79</v>
      </c>
      <c r="AW389" s="14" t="s">
        <v>274</v>
      </c>
      <c r="AX389" s="14" t="s">
        <v>69</v>
      </c>
      <c r="AY389" s="249" t="s">
        <v>116</v>
      </c>
    </row>
    <row r="390" s="14" customFormat="1">
      <c r="A390" s="14"/>
      <c r="B390" s="239"/>
      <c r="C390" s="240"/>
      <c r="D390" s="230" t="s">
        <v>272</v>
      </c>
      <c r="E390" s="241" t="s">
        <v>19</v>
      </c>
      <c r="F390" s="242" t="s">
        <v>1220</v>
      </c>
      <c r="G390" s="240"/>
      <c r="H390" s="243">
        <v>97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9" t="s">
        <v>272</v>
      </c>
      <c r="AU390" s="249" t="s">
        <v>79</v>
      </c>
      <c r="AV390" s="14" t="s">
        <v>79</v>
      </c>
      <c r="AW390" s="14" t="s">
        <v>274</v>
      </c>
      <c r="AX390" s="14" t="s">
        <v>69</v>
      </c>
      <c r="AY390" s="249" t="s">
        <v>116</v>
      </c>
    </row>
    <row r="391" s="14" customFormat="1">
      <c r="A391" s="14"/>
      <c r="B391" s="239"/>
      <c r="C391" s="240"/>
      <c r="D391" s="230" t="s">
        <v>272</v>
      </c>
      <c r="E391" s="241" t="s">
        <v>19</v>
      </c>
      <c r="F391" s="242" t="s">
        <v>1221</v>
      </c>
      <c r="G391" s="240"/>
      <c r="H391" s="243">
        <v>4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9" t="s">
        <v>272</v>
      </c>
      <c r="AU391" s="249" t="s">
        <v>79</v>
      </c>
      <c r="AV391" s="14" t="s">
        <v>79</v>
      </c>
      <c r="AW391" s="14" t="s">
        <v>274</v>
      </c>
      <c r="AX391" s="14" t="s">
        <v>69</v>
      </c>
      <c r="AY391" s="249" t="s">
        <v>116</v>
      </c>
    </row>
    <row r="392" s="14" customFormat="1">
      <c r="A392" s="14"/>
      <c r="B392" s="239"/>
      <c r="C392" s="240"/>
      <c r="D392" s="230" t="s">
        <v>272</v>
      </c>
      <c r="E392" s="241" t="s">
        <v>19</v>
      </c>
      <c r="F392" s="242" t="s">
        <v>1222</v>
      </c>
      <c r="G392" s="240"/>
      <c r="H392" s="243">
        <v>5.2999999999999998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9" t="s">
        <v>272</v>
      </c>
      <c r="AU392" s="249" t="s">
        <v>79</v>
      </c>
      <c r="AV392" s="14" t="s">
        <v>79</v>
      </c>
      <c r="AW392" s="14" t="s">
        <v>274</v>
      </c>
      <c r="AX392" s="14" t="s">
        <v>69</v>
      </c>
      <c r="AY392" s="249" t="s">
        <v>116</v>
      </c>
    </row>
    <row r="393" s="14" customFormat="1">
      <c r="A393" s="14"/>
      <c r="B393" s="239"/>
      <c r="C393" s="240"/>
      <c r="D393" s="230" t="s">
        <v>272</v>
      </c>
      <c r="E393" s="241" t="s">
        <v>19</v>
      </c>
      <c r="F393" s="242" t="s">
        <v>1223</v>
      </c>
      <c r="G393" s="240"/>
      <c r="H393" s="243">
        <v>10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9" t="s">
        <v>272</v>
      </c>
      <c r="AU393" s="249" t="s">
        <v>79</v>
      </c>
      <c r="AV393" s="14" t="s">
        <v>79</v>
      </c>
      <c r="AW393" s="14" t="s">
        <v>274</v>
      </c>
      <c r="AX393" s="14" t="s">
        <v>69</v>
      </c>
      <c r="AY393" s="249" t="s">
        <v>116</v>
      </c>
    </row>
    <row r="394" s="15" customFormat="1">
      <c r="A394" s="15"/>
      <c r="B394" s="250"/>
      <c r="C394" s="251"/>
      <c r="D394" s="230" t="s">
        <v>272</v>
      </c>
      <c r="E394" s="252" t="s">
        <v>19</v>
      </c>
      <c r="F394" s="253" t="s">
        <v>278</v>
      </c>
      <c r="G394" s="251"/>
      <c r="H394" s="254">
        <v>158.80000000000001</v>
      </c>
      <c r="I394" s="255"/>
      <c r="J394" s="251"/>
      <c r="K394" s="251"/>
      <c r="L394" s="256"/>
      <c r="M394" s="257"/>
      <c r="N394" s="258"/>
      <c r="O394" s="258"/>
      <c r="P394" s="258"/>
      <c r="Q394" s="258"/>
      <c r="R394" s="258"/>
      <c r="S394" s="258"/>
      <c r="T394" s="259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0" t="s">
        <v>272</v>
      </c>
      <c r="AU394" s="260" t="s">
        <v>79</v>
      </c>
      <c r="AV394" s="15" t="s">
        <v>137</v>
      </c>
      <c r="AW394" s="15" t="s">
        <v>274</v>
      </c>
      <c r="AX394" s="15" t="s">
        <v>74</v>
      </c>
      <c r="AY394" s="260" t="s">
        <v>116</v>
      </c>
    </row>
    <row r="395" s="2" customFormat="1" ht="24.15" customHeight="1">
      <c r="A395" s="41"/>
      <c r="B395" s="42"/>
      <c r="C395" s="204" t="s">
        <v>687</v>
      </c>
      <c r="D395" s="204" t="s">
        <v>119</v>
      </c>
      <c r="E395" s="205" t="s">
        <v>614</v>
      </c>
      <c r="F395" s="206" t="s">
        <v>615</v>
      </c>
      <c r="G395" s="207" t="s">
        <v>298</v>
      </c>
      <c r="H395" s="208">
        <v>61</v>
      </c>
      <c r="I395" s="209"/>
      <c r="J395" s="210">
        <f>ROUND(I395*H395,2)</f>
        <v>0</v>
      </c>
      <c r="K395" s="206" t="s">
        <v>123</v>
      </c>
      <c r="L395" s="47"/>
      <c r="M395" s="211" t="s">
        <v>19</v>
      </c>
      <c r="N395" s="212" t="s">
        <v>40</v>
      </c>
      <c r="O395" s="87"/>
      <c r="P395" s="213">
        <f>O395*H395</f>
        <v>0</v>
      </c>
      <c r="Q395" s="213">
        <v>2.6250000000000001E-05</v>
      </c>
      <c r="R395" s="213">
        <f>Q395*H395</f>
        <v>0.00160125</v>
      </c>
      <c r="S395" s="213">
        <v>0</v>
      </c>
      <c r="T395" s="214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15" t="s">
        <v>137</v>
      </c>
      <c r="AT395" s="215" t="s">
        <v>119</v>
      </c>
      <c r="AU395" s="215" t="s">
        <v>79</v>
      </c>
      <c r="AY395" s="20" t="s">
        <v>116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20" t="s">
        <v>74</v>
      </c>
      <c r="BK395" s="216">
        <f>ROUND(I395*H395,2)</f>
        <v>0</v>
      </c>
      <c r="BL395" s="20" t="s">
        <v>137</v>
      </c>
      <c r="BM395" s="215" t="s">
        <v>1224</v>
      </c>
    </row>
    <row r="396" s="2" customFormat="1">
      <c r="A396" s="41"/>
      <c r="B396" s="42"/>
      <c r="C396" s="43"/>
      <c r="D396" s="217" t="s">
        <v>126</v>
      </c>
      <c r="E396" s="43"/>
      <c r="F396" s="218" t="s">
        <v>617</v>
      </c>
      <c r="G396" s="43"/>
      <c r="H396" s="43"/>
      <c r="I396" s="219"/>
      <c r="J396" s="43"/>
      <c r="K396" s="43"/>
      <c r="L396" s="47"/>
      <c r="M396" s="220"/>
      <c r="N396" s="221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126</v>
      </c>
      <c r="AU396" s="20" t="s">
        <v>79</v>
      </c>
    </row>
    <row r="397" s="14" customFormat="1">
      <c r="A397" s="14"/>
      <c r="B397" s="239"/>
      <c r="C397" s="240"/>
      <c r="D397" s="230" t="s">
        <v>272</v>
      </c>
      <c r="E397" s="241" t="s">
        <v>19</v>
      </c>
      <c r="F397" s="242" t="s">
        <v>1225</v>
      </c>
      <c r="G397" s="240"/>
      <c r="H397" s="243">
        <v>18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9" t="s">
        <v>272</v>
      </c>
      <c r="AU397" s="249" t="s">
        <v>79</v>
      </c>
      <c r="AV397" s="14" t="s">
        <v>79</v>
      </c>
      <c r="AW397" s="14" t="s">
        <v>274</v>
      </c>
      <c r="AX397" s="14" t="s">
        <v>69</v>
      </c>
      <c r="AY397" s="249" t="s">
        <v>116</v>
      </c>
    </row>
    <row r="398" s="14" customFormat="1">
      <c r="A398" s="14"/>
      <c r="B398" s="239"/>
      <c r="C398" s="240"/>
      <c r="D398" s="230" t="s">
        <v>272</v>
      </c>
      <c r="E398" s="241" t="s">
        <v>19</v>
      </c>
      <c r="F398" s="242" t="s">
        <v>1226</v>
      </c>
      <c r="G398" s="240"/>
      <c r="H398" s="243">
        <v>43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9" t="s">
        <v>272</v>
      </c>
      <c r="AU398" s="249" t="s">
        <v>79</v>
      </c>
      <c r="AV398" s="14" t="s">
        <v>79</v>
      </c>
      <c r="AW398" s="14" t="s">
        <v>274</v>
      </c>
      <c r="AX398" s="14" t="s">
        <v>69</v>
      </c>
      <c r="AY398" s="249" t="s">
        <v>116</v>
      </c>
    </row>
    <row r="399" s="15" customFormat="1">
      <c r="A399" s="15"/>
      <c r="B399" s="250"/>
      <c r="C399" s="251"/>
      <c r="D399" s="230" t="s">
        <v>272</v>
      </c>
      <c r="E399" s="252" t="s">
        <v>19</v>
      </c>
      <c r="F399" s="253" t="s">
        <v>278</v>
      </c>
      <c r="G399" s="251"/>
      <c r="H399" s="254">
        <v>61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0" t="s">
        <v>272</v>
      </c>
      <c r="AU399" s="260" t="s">
        <v>79</v>
      </c>
      <c r="AV399" s="15" t="s">
        <v>137</v>
      </c>
      <c r="AW399" s="15" t="s">
        <v>274</v>
      </c>
      <c r="AX399" s="15" t="s">
        <v>74</v>
      </c>
      <c r="AY399" s="260" t="s">
        <v>116</v>
      </c>
    </row>
    <row r="400" s="12" customFormat="1" ht="22.8" customHeight="1">
      <c r="A400" s="12"/>
      <c r="B400" s="188"/>
      <c r="C400" s="189"/>
      <c r="D400" s="190" t="s">
        <v>68</v>
      </c>
      <c r="E400" s="202" t="s">
        <v>625</v>
      </c>
      <c r="F400" s="202" t="s">
        <v>626</v>
      </c>
      <c r="G400" s="189"/>
      <c r="H400" s="189"/>
      <c r="I400" s="192"/>
      <c r="J400" s="203">
        <f>BK400</f>
        <v>0</v>
      </c>
      <c r="K400" s="189"/>
      <c r="L400" s="194"/>
      <c r="M400" s="195"/>
      <c r="N400" s="196"/>
      <c r="O400" s="196"/>
      <c r="P400" s="197">
        <f>SUM(P401:P456)</f>
        <v>0</v>
      </c>
      <c r="Q400" s="196"/>
      <c r="R400" s="197">
        <f>SUM(R401:R456)</f>
        <v>54.524371919999993</v>
      </c>
      <c r="S400" s="196"/>
      <c r="T400" s="198">
        <f>SUM(T401:T456)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199" t="s">
        <v>74</v>
      </c>
      <c r="AT400" s="200" t="s">
        <v>68</v>
      </c>
      <c r="AU400" s="200" t="s">
        <v>74</v>
      </c>
      <c r="AY400" s="199" t="s">
        <v>116</v>
      </c>
      <c r="BK400" s="201">
        <f>SUM(BK401:BK456)</f>
        <v>0</v>
      </c>
    </row>
    <row r="401" s="2" customFormat="1" ht="37.8" customHeight="1">
      <c r="A401" s="41"/>
      <c r="B401" s="42"/>
      <c r="C401" s="204" t="s">
        <v>627</v>
      </c>
      <c r="D401" s="204" t="s">
        <v>119</v>
      </c>
      <c r="E401" s="205" t="s">
        <v>628</v>
      </c>
      <c r="F401" s="206" t="s">
        <v>629</v>
      </c>
      <c r="G401" s="207" t="s">
        <v>270</v>
      </c>
      <c r="H401" s="208">
        <v>63.100000000000001</v>
      </c>
      <c r="I401" s="209"/>
      <c r="J401" s="210">
        <f>ROUND(I401*H401,2)</f>
        <v>0</v>
      </c>
      <c r="K401" s="206" t="s">
        <v>123</v>
      </c>
      <c r="L401" s="47"/>
      <c r="M401" s="211" t="s">
        <v>19</v>
      </c>
      <c r="N401" s="212" t="s">
        <v>40</v>
      </c>
      <c r="O401" s="87"/>
      <c r="P401" s="213">
        <f>O401*H401</f>
        <v>0</v>
      </c>
      <c r="Q401" s="213">
        <v>0.18050720000000001</v>
      </c>
      <c r="R401" s="213">
        <f>Q401*H401</f>
        <v>11.390004320000001</v>
      </c>
      <c r="S401" s="213">
        <v>0</v>
      </c>
      <c r="T401" s="214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5" t="s">
        <v>137</v>
      </c>
      <c r="AT401" s="215" t="s">
        <v>119</v>
      </c>
      <c r="AU401" s="215" t="s">
        <v>79</v>
      </c>
      <c r="AY401" s="20" t="s">
        <v>116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20" t="s">
        <v>74</v>
      </c>
      <c r="BK401" s="216">
        <f>ROUND(I401*H401,2)</f>
        <v>0</v>
      </c>
      <c r="BL401" s="20" t="s">
        <v>137</v>
      </c>
      <c r="BM401" s="215" t="s">
        <v>1227</v>
      </c>
    </row>
    <row r="402" s="2" customFormat="1">
      <c r="A402" s="41"/>
      <c r="B402" s="42"/>
      <c r="C402" s="43"/>
      <c r="D402" s="217" t="s">
        <v>126</v>
      </c>
      <c r="E402" s="43"/>
      <c r="F402" s="218" t="s">
        <v>631</v>
      </c>
      <c r="G402" s="43"/>
      <c r="H402" s="43"/>
      <c r="I402" s="219"/>
      <c r="J402" s="43"/>
      <c r="K402" s="43"/>
      <c r="L402" s="47"/>
      <c r="M402" s="220"/>
      <c r="N402" s="221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126</v>
      </c>
      <c r="AU402" s="20" t="s">
        <v>79</v>
      </c>
    </row>
    <row r="403" s="13" customFormat="1">
      <c r="A403" s="13"/>
      <c r="B403" s="228"/>
      <c r="C403" s="229"/>
      <c r="D403" s="230" t="s">
        <v>272</v>
      </c>
      <c r="E403" s="231" t="s">
        <v>19</v>
      </c>
      <c r="F403" s="232" t="s">
        <v>1211</v>
      </c>
      <c r="G403" s="229"/>
      <c r="H403" s="231" t="s">
        <v>19</v>
      </c>
      <c r="I403" s="233"/>
      <c r="J403" s="229"/>
      <c r="K403" s="229"/>
      <c r="L403" s="234"/>
      <c r="M403" s="235"/>
      <c r="N403" s="236"/>
      <c r="O403" s="236"/>
      <c r="P403" s="236"/>
      <c r="Q403" s="236"/>
      <c r="R403" s="236"/>
      <c r="S403" s="236"/>
      <c r="T403" s="23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8" t="s">
        <v>272</v>
      </c>
      <c r="AU403" s="238" t="s">
        <v>79</v>
      </c>
      <c r="AV403" s="13" t="s">
        <v>74</v>
      </c>
      <c r="AW403" s="13" t="s">
        <v>274</v>
      </c>
      <c r="AX403" s="13" t="s">
        <v>69</v>
      </c>
      <c r="AY403" s="238" t="s">
        <v>116</v>
      </c>
    </row>
    <row r="404" s="14" customFormat="1">
      <c r="A404" s="14"/>
      <c r="B404" s="239"/>
      <c r="C404" s="240"/>
      <c r="D404" s="230" t="s">
        <v>272</v>
      </c>
      <c r="E404" s="241" t="s">
        <v>19</v>
      </c>
      <c r="F404" s="242" t="s">
        <v>1212</v>
      </c>
      <c r="G404" s="240"/>
      <c r="H404" s="243">
        <v>50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9" t="s">
        <v>272</v>
      </c>
      <c r="AU404" s="249" t="s">
        <v>79</v>
      </c>
      <c r="AV404" s="14" t="s">
        <v>79</v>
      </c>
      <c r="AW404" s="14" t="s">
        <v>274</v>
      </c>
      <c r="AX404" s="14" t="s">
        <v>69</v>
      </c>
      <c r="AY404" s="249" t="s">
        <v>116</v>
      </c>
    </row>
    <row r="405" s="14" customFormat="1">
      <c r="A405" s="14"/>
      <c r="B405" s="239"/>
      <c r="C405" s="240"/>
      <c r="D405" s="230" t="s">
        <v>272</v>
      </c>
      <c r="E405" s="241" t="s">
        <v>19</v>
      </c>
      <c r="F405" s="242" t="s">
        <v>1213</v>
      </c>
      <c r="G405" s="240"/>
      <c r="H405" s="243">
        <v>27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9" t="s">
        <v>272</v>
      </c>
      <c r="AU405" s="249" t="s">
        <v>79</v>
      </c>
      <c r="AV405" s="14" t="s">
        <v>79</v>
      </c>
      <c r="AW405" s="14" t="s">
        <v>274</v>
      </c>
      <c r="AX405" s="14" t="s">
        <v>69</v>
      </c>
      <c r="AY405" s="249" t="s">
        <v>116</v>
      </c>
    </row>
    <row r="406" s="14" customFormat="1">
      <c r="A406" s="14"/>
      <c r="B406" s="239"/>
      <c r="C406" s="240"/>
      <c r="D406" s="230" t="s">
        <v>272</v>
      </c>
      <c r="E406" s="241" t="s">
        <v>19</v>
      </c>
      <c r="F406" s="242" t="s">
        <v>1214</v>
      </c>
      <c r="G406" s="240"/>
      <c r="H406" s="243">
        <v>10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9" t="s">
        <v>272</v>
      </c>
      <c r="AU406" s="249" t="s">
        <v>79</v>
      </c>
      <c r="AV406" s="14" t="s">
        <v>79</v>
      </c>
      <c r="AW406" s="14" t="s">
        <v>274</v>
      </c>
      <c r="AX406" s="14" t="s">
        <v>69</v>
      </c>
      <c r="AY406" s="249" t="s">
        <v>116</v>
      </c>
    </row>
    <row r="407" s="14" customFormat="1">
      <c r="A407" s="14"/>
      <c r="B407" s="239"/>
      <c r="C407" s="240"/>
      <c r="D407" s="230" t="s">
        <v>272</v>
      </c>
      <c r="E407" s="241" t="s">
        <v>19</v>
      </c>
      <c r="F407" s="242" t="s">
        <v>1215</v>
      </c>
      <c r="G407" s="240"/>
      <c r="H407" s="243">
        <v>30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9" t="s">
        <v>272</v>
      </c>
      <c r="AU407" s="249" t="s">
        <v>79</v>
      </c>
      <c r="AV407" s="14" t="s">
        <v>79</v>
      </c>
      <c r="AW407" s="14" t="s">
        <v>274</v>
      </c>
      <c r="AX407" s="14" t="s">
        <v>69</v>
      </c>
      <c r="AY407" s="249" t="s">
        <v>116</v>
      </c>
    </row>
    <row r="408" s="14" customFormat="1">
      <c r="A408" s="14"/>
      <c r="B408" s="239"/>
      <c r="C408" s="240"/>
      <c r="D408" s="230" t="s">
        <v>272</v>
      </c>
      <c r="E408" s="241" t="s">
        <v>19</v>
      </c>
      <c r="F408" s="242" t="s">
        <v>1183</v>
      </c>
      <c r="G408" s="240"/>
      <c r="H408" s="243">
        <v>9</v>
      </c>
      <c r="I408" s="244"/>
      <c r="J408" s="240"/>
      <c r="K408" s="240"/>
      <c r="L408" s="245"/>
      <c r="M408" s="246"/>
      <c r="N408" s="247"/>
      <c r="O408" s="247"/>
      <c r="P408" s="247"/>
      <c r="Q408" s="247"/>
      <c r="R408" s="247"/>
      <c r="S408" s="247"/>
      <c r="T408" s="24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9" t="s">
        <v>272</v>
      </c>
      <c r="AU408" s="249" t="s">
        <v>79</v>
      </c>
      <c r="AV408" s="14" t="s">
        <v>79</v>
      </c>
      <c r="AW408" s="14" t="s">
        <v>274</v>
      </c>
      <c r="AX408" s="14" t="s">
        <v>69</v>
      </c>
      <c r="AY408" s="249" t="s">
        <v>116</v>
      </c>
    </row>
    <row r="409" s="14" customFormat="1">
      <c r="A409" s="14"/>
      <c r="B409" s="239"/>
      <c r="C409" s="240"/>
      <c r="D409" s="230" t="s">
        <v>272</v>
      </c>
      <c r="E409" s="241" t="s">
        <v>19</v>
      </c>
      <c r="F409" s="242" t="s">
        <v>1184</v>
      </c>
      <c r="G409" s="240"/>
      <c r="H409" s="243">
        <v>11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9" t="s">
        <v>272</v>
      </c>
      <c r="AU409" s="249" t="s">
        <v>79</v>
      </c>
      <c r="AV409" s="14" t="s">
        <v>79</v>
      </c>
      <c r="AW409" s="14" t="s">
        <v>274</v>
      </c>
      <c r="AX409" s="14" t="s">
        <v>69</v>
      </c>
      <c r="AY409" s="249" t="s">
        <v>116</v>
      </c>
    </row>
    <row r="410" s="15" customFormat="1">
      <c r="A410" s="15"/>
      <c r="B410" s="250"/>
      <c r="C410" s="251"/>
      <c r="D410" s="230" t="s">
        <v>272</v>
      </c>
      <c r="E410" s="252" t="s">
        <v>19</v>
      </c>
      <c r="F410" s="253" t="s">
        <v>278</v>
      </c>
      <c r="G410" s="251"/>
      <c r="H410" s="254">
        <v>137</v>
      </c>
      <c r="I410" s="255"/>
      <c r="J410" s="251"/>
      <c r="K410" s="251"/>
      <c r="L410" s="256"/>
      <c r="M410" s="257"/>
      <c r="N410" s="258"/>
      <c r="O410" s="258"/>
      <c r="P410" s="258"/>
      <c r="Q410" s="258"/>
      <c r="R410" s="258"/>
      <c r="S410" s="258"/>
      <c r="T410" s="259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0" t="s">
        <v>272</v>
      </c>
      <c r="AU410" s="260" t="s">
        <v>79</v>
      </c>
      <c r="AV410" s="15" t="s">
        <v>137</v>
      </c>
      <c r="AW410" s="15" t="s">
        <v>274</v>
      </c>
      <c r="AX410" s="15" t="s">
        <v>69</v>
      </c>
      <c r="AY410" s="260" t="s">
        <v>116</v>
      </c>
    </row>
    <row r="411" s="13" customFormat="1">
      <c r="A411" s="13"/>
      <c r="B411" s="228"/>
      <c r="C411" s="229"/>
      <c r="D411" s="230" t="s">
        <v>272</v>
      </c>
      <c r="E411" s="231" t="s">
        <v>19</v>
      </c>
      <c r="F411" s="232" t="s">
        <v>1206</v>
      </c>
      <c r="G411" s="229"/>
      <c r="H411" s="231" t="s">
        <v>19</v>
      </c>
      <c r="I411" s="233"/>
      <c r="J411" s="229"/>
      <c r="K411" s="229"/>
      <c r="L411" s="234"/>
      <c r="M411" s="235"/>
      <c r="N411" s="236"/>
      <c r="O411" s="236"/>
      <c r="P411" s="236"/>
      <c r="Q411" s="236"/>
      <c r="R411" s="236"/>
      <c r="S411" s="236"/>
      <c r="T411" s="23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8" t="s">
        <v>272</v>
      </c>
      <c r="AU411" s="238" t="s">
        <v>79</v>
      </c>
      <c r="AV411" s="13" t="s">
        <v>74</v>
      </c>
      <c r="AW411" s="13" t="s">
        <v>274</v>
      </c>
      <c r="AX411" s="13" t="s">
        <v>69</v>
      </c>
      <c r="AY411" s="238" t="s">
        <v>116</v>
      </c>
    </row>
    <row r="412" s="14" customFormat="1">
      <c r="A412" s="14"/>
      <c r="B412" s="239"/>
      <c r="C412" s="240"/>
      <c r="D412" s="230" t="s">
        <v>272</v>
      </c>
      <c r="E412" s="241" t="s">
        <v>19</v>
      </c>
      <c r="F412" s="242" t="s">
        <v>1207</v>
      </c>
      <c r="G412" s="240"/>
      <c r="H412" s="243">
        <v>29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9" t="s">
        <v>272</v>
      </c>
      <c r="AU412" s="249" t="s">
        <v>79</v>
      </c>
      <c r="AV412" s="14" t="s">
        <v>79</v>
      </c>
      <c r="AW412" s="14" t="s">
        <v>274</v>
      </c>
      <c r="AX412" s="14" t="s">
        <v>69</v>
      </c>
      <c r="AY412" s="249" t="s">
        <v>116</v>
      </c>
    </row>
    <row r="413" s="14" customFormat="1">
      <c r="A413" s="14"/>
      <c r="B413" s="239"/>
      <c r="C413" s="240"/>
      <c r="D413" s="230" t="s">
        <v>272</v>
      </c>
      <c r="E413" s="241" t="s">
        <v>19</v>
      </c>
      <c r="F413" s="242" t="s">
        <v>1208</v>
      </c>
      <c r="G413" s="240"/>
      <c r="H413" s="243">
        <v>9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9" t="s">
        <v>272</v>
      </c>
      <c r="AU413" s="249" t="s">
        <v>79</v>
      </c>
      <c r="AV413" s="14" t="s">
        <v>79</v>
      </c>
      <c r="AW413" s="14" t="s">
        <v>274</v>
      </c>
      <c r="AX413" s="14" t="s">
        <v>69</v>
      </c>
      <c r="AY413" s="249" t="s">
        <v>116</v>
      </c>
    </row>
    <row r="414" s="14" customFormat="1">
      <c r="A414" s="14"/>
      <c r="B414" s="239"/>
      <c r="C414" s="240"/>
      <c r="D414" s="230" t="s">
        <v>272</v>
      </c>
      <c r="E414" s="241" t="s">
        <v>19</v>
      </c>
      <c r="F414" s="242" t="s">
        <v>1209</v>
      </c>
      <c r="G414" s="240"/>
      <c r="H414" s="243">
        <v>6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9" t="s">
        <v>272</v>
      </c>
      <c r="AU414" s="249" t="s">
        <v>79</v>
      </c>
      <c r="AV414" s="14" t="s">
        <v>79</v>
      </c>
      <c r="AW414" s="14" t="s">
        <v>274</v>
      </c>
      <c r="AX414" s="14" t="s">
        <v>69</v>
      </c>
      <c r="AY414" s="249" t="s">
        <v>116</v>
      </c>
    </row>
    <row r="415" s="15" customFormat="1">
      <c r="A415" s="15"/>
      <c r="B415" s="250"/>
      <c r="C415" s="251"/>
      <c r="D415" s="230" t="s">
        <v>272</v>
      </c>
      <c r="E415" s="252" t="s">
        <v>19</v>
      </c>
      <c r="F415" s="253" t="s">
        <v>278</v>
      </c>
      <c r="G415" s="251"/>
      <c r="H415" s="254">
        <v>44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0" t="s">
        <v>272</v>
      </c>
      <c r="AU415" s="260" t="s">
        <v>79</v>
      </c>
      <c r="AV415" s="15" t="s">
        <v>137</v>
      </c>
      <c r="AW415" s="15" t="s">
        <v>274</v>
      </c>
      <c r="AX415" s="15" t="s">
        <v>69</v>
      </c>
      <c r="AY415" s="260" t="s">
        <v>116</v>
      </c>
    </row>
    <row r="416" s="14" customFormat="1">
      <c r="A416" s="14"/>
      <c r="B416" s="239"/>
      <c r="C416" s="240"/>
      <c r="D416" s="230" t="s">
        <v>272</v>
      </c>
      <c r="E416" s="241" t="s">
        <v>19</v>
      </c>
      <c r="F416" s="242" t="s">
        <v>1228</v>
      </c>
      <c r="G416" s="240"/>
      <c r="H416" s="243">
        <v>41.100000000000001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9" t="s">
        <v>272</v>
      </c>
      <c r="AU416" s="249" t="s">
        <v>79</v>
      </c>
      <c r="AV416" s="14" t="s">
        <v>79</v>
      </c>
      <c r="AW416" s="14" t="s">
        <v>274</v>
      </c>
      <c r="AX416" s="14" t="s">
        <v>69</v>
      </c>
      <c r="AY416" s="249" t="s">
        <v>116</v>
      </c>
    </row>
    <row r="417" s="14" customFormat="1">
      <c r="A417" s="14"/>
      <c r="B417" s="239"/>
      <c r="C417" s="240"/>
      <c r="D417" s="230" t="s">
        <v>272</v>
      </c>
      <c r="E417" s="241" t="s">
        <v>19</v>
      </c>
      <c r="F417" s="242" t="s">
        <v>1229</v>
      </c>
      <c r="G417" s="240"/>
      <c r="H417" s="243">
        <v>22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9" t="s">
        <v>272</v>
      </c>
      <c r="AU417" s="249" t="s">
        <v>79</v>
      </c>
      <c r="AV417" s="14" t="s">
        <v>79</v>
      </c>
      <c r="AW417" s="14" t="s">
        <v>274</v>
      </c>
      <c r="AX417" s="14" t="s">
        <v>69</v>
      </c>
      <c r="AY417" s="249" t="s">
        <v>116</v>
      </c>
    </row>
    <row r="418" s="15" customFormat="1">
      <c r="A418" s="15"/>
      <c r="B418" s="250"/>
      <c r="C418" s="251"/>
      <c r="D418" s="230" t="s">
        <v>272</v>
      </c>
      <c r="E418" s="252" t="s">
        <v>19</v>
      </c>
      <c r="F418" s="253" t="s">
        <v>278</v>
      </c>
      <c r="G418" s="251"/>
      <c r="H418" s="254">
        <v>63.100000000000001</v>
      </c>
      <c r="I418" s="255"/>
      <c r="J418" s="251"/>
      <c r="K418" s="251"/>
      <c r="L418" s="256"/>
      <c r="M418" s="257"/>
      <c r="N418" s="258"/>
      <c r="O418" s="258"/>
      <c r="P418" s="258"/>
      <c r="Q418" s="258"/>
      <c r="R418" s="258"/>
      <c r="S418" s="258"/>
      <c r="T418" s="259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0" t="s">
        <v>272</v>
      </c>
      <c r="AU418" s="260" t="s">
        <v>79</v>
      </c>
      <c r="AV418" s="15" t="s">
        <v>137</v>
      </c>
      <c r="AW418" s="15" t="s">
        <v>274</v>
      </c>
      <c r="AX418" s="15" t="s">
        <v>74</v>
      </c>
      <c r="AY418" s="260" t="s">
        <v>116</v>
      </c>
    </row>
    <row r="419" s="2" customFormat="1" ht="37.8" customHeight="1">
      <c r="A419" s="41"/>
      <c r="B419" s="42"/>
      <c r="C419" s="204" t="s">
        <v>640</v>
      </c>
      <c r="D419" s="204" t="s">
        <v>119</v>
      </c>
      <c r="E419" s="205" t="s">
        <v>636</v>
      </c>
      <c r="F419" s="206" t="s">
        <v>637</v>
      </c>
      <c r="G419" s="207" t="s">
        <v>270</v>
      </c>
      <c r="H419" s="208">
        <v>366</v>
      </c>
      <c r="I419" s="209"/>
      <c r="J419" s="210">
        <f>ROUND(I419*H419,2)</f>
        <v>0</v>
      </c>
      <c r="K419" s="206" t="s">
        <v>123</v>
      </c>
      <c r="L419" s="47"/>
      <c r="M419" s="211" t="s">
        <v>19</v>
      </c>
      <c r="N419" s="212" t="s">
        <v>40</v>
      </c>
      <c r="O419" s="87"/>
      <c r="P419" s="213">
        <f>O419*H419</f>
        <v>0</v>
      </c>
      <c r="Q419" s="213">
        <v>0</v>
      </c>
      <c r="R419" s="213">
        <f>Q419*H419</f>
        <v>0</v>
      </c>
      <c r="S419" s="213">
        <v>0</v>
      </c>
      <c r="T419" s="214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5" t="s">
        <v>137</v>
      </c>
      <c r="AT419" s="215" t="s">
        <v>119</v>
      </c>
      <c r="AU419" s="215" t="s">
        <v>79</v>
      </c>
      <c r="AY419" s="20" t="s">
        <v>116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20" t="s">
        <v>74</v>
      </c>
      <c r="BK419" s="216">
        <f>ROUND(I419*H419,2)</f>
        <v>0</v>
      </c>
      <c r="BL419" s="20" t="s">
        <v>137</v>
      </c>
      <c r="BM419" s="215" t="s">
        <v>1230</v>
      </c>
    </row>
    <row r="420" s="2" customFormat="1">
      <c r="A420" s="41"/>
      <c r="B420" s="42"/>
      <c r="C420" s="43"/>
      <c r="D420" s="217" t="s">
        <v>126</v>
      </c>
      <c r="E420" s="43"/>
      <c r="F420" s="218" t="s">
        <v>639</v>
      </c>
      <c r="G420" s="43"/>
      <c r="H420" s="43"/>
      <c r="I420" s="219"/>
      <c r="J420" s="43"/>
      <c r="K420" s="43"/>
      <c r="L420" s="47"/>
      <c r="M420" s="220"/>
      <c r="N420" s="221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126</v>
      </c>
      <c r="AU420" s="20" t="s">
        <v>79</v>
      </c>
    </row>
    <row r="421" s="2" customFormat="1" ht="44.25" customHeight="1">
      <c r="A421" s="41"/>
      <c r="B421" s="42"/>
      <c r="C421" s="204" t="s">
        <v>647</v>
      </c>
      <c r="D421" s="204" t="s">
        <v>119</v>
      </c>
      <c r="E421" s="205" t="s">
        <v>641</v>
      </c>
      <c r="F421" s="206" t="s">
        <v>642</v>
      </c>
      <c r="G421" s="207" t="s">
        <v>270</v>
      </c>
      <c r="H421" s="208">
        <v>435</v>
      </c>
      <c r="I421" s="209"/>
      <c r="J421" s="210">
        <f>ROUND(I421*H421,2)</f>
        <v>0</v>
      </c>
      <c r="K421" s="206" t="s">
        <v>123</v>
      </c>
      <c r="L421" s="47"/>
      <c r="M421" s="211" t="s">
        <v>19</v>
      </c>
      <c r="N421" s="212" t="s">
        <v>40</v>
      </c>
      <c r="O421" s="87"/>
      <c r="P421" s="213">
        <f>O421*H421</f>
        <v>0</v>
      </c>
      <c r="Q421" s="213">
        <v>0</v>
      </c>
      <c r="R421" s="213">
        <f>Q421*H421</f>
        <v>0</v>
      </c>
      <c r="S421" s="213">
        <v>0</v>
      </c>
      <c r="T421" s="214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15" t="s">
        <v>137</v>
      </c>
      <c r="AT421" s="215" t="s">
        <v>119</v>
      </c>
      <c r="AU421" s="215" t="s">
        <v>79</v>
      </c>
      <c r="AY421" s="20" t="s">
        <v>116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20" t="s">
        <v>74</v>
      </c>
      <c r="BK421" s="216">
        <f>ROUND(I421*H421,2)</f>
        <v>0</v>
      </c>
      <c r="BL421" s="20" t="s">
        <v>137</v>
      </c>
      <c r="BM421" s="215" t="s">
        <v>1231</v>
      </c>
    </row>
    <row r="422" s="2" customFormat="1">
      <c r="A422" s="41"/>
      <c r="B422" s="42"/>
      <c r="C422" s="43"/>
      <c r="D422" s="217" t="s">
        <v>126</v>
      </c>
      <c r="E422" s="43"/>
      <c r="F422" s="218" t="s">
        <v>644</v>
      </c>
      <c r="G422" s="43"/>
      <c r="H422" s="43"/>
      <c r="I422" s="219"/>
      <c r="J422" s="43"/>
      <c r="K422" s="43"/>
      <c r="L422" s="47"/>
      <c r="M422" s="220"/>
      <c r="N422" s="221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126</v>
      </c>
      <c r="AU422" s="20" t="s">
        <v>79</v>
      </c>
    </row>
    <row r="423" s="14" customFormat="1">
      <c r="A423" s="14"/>
      <c r="B423" s="239"/>
      <c r="C423" s="240"/>
      <c r="D423" s="230" t="s">
        <v>272</v>
      </c>
      <c r="E423" s="241" t="s">
        <v>19</v>
      </c>
      <c r="F423" s="242" t="s">
        <v>1232</v>
      </c>
      <c r="G423" s="240"/>
      <c r="H423" s="243">
        <v>366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9" t="s">
        <v>272</v>
      </c>
      <c r="AU423" s="249" t="s">
        <v>79</v>
      </c>
      <c r="AV423" s="14" t="s">
        <v>79</v>
      </c>
      <c r="AW423" s="14" t="s">
        <v>274</v>
      </c>
      <c r="AX423" s="14" t="s">
        <v>69</v>
      </c>
      <c r="AY423" s="249" t="s">
        <v>116</v>
      </c>
    </row>
    <row r="424" s="14" customFormat="1">
      <c r="A424" s="14"/>
      <c r="B424" s="239"/>
      <c r="C424" s="240"/>
      <c r="D424" s="230" t="s">
        <v>272</v>
      </c>
      <c r="E424" s="241" t="s">
        <v>19</v>
      </c>
      <c r="F424" s="242" t="s">
        <v>1233</v>
      </c>
      <c r="G424" s="240"/>
      <c r="H424" s="243">
        <v>69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9" t="s">
        <v>272</v>
      </c>
      <c r="AU424" s="249" t="s">
        <v>79</v>
      </c>
      <c r="AV424" s="14" t="s">
        <v>79</v>
      </c>
      <c r="AW424" s="14" t="s">
        <v>274</v>
      </c>
      <c r="AX424" s="14" t="s">
        <v>69</v>
      </c>
      <c r="AY424" s="249" t="s">
        <v>116</v>
      </c>
    </row>
    <row r="425" s="15" customFormat="1">
      <c r="A425" s="15"/>
      <c r="B425" s="250"/>
      <c r="C425" s="251"/>
      <c r="D425" s="230" t="s">
        <v>272</v>
      </c>
      <c r="E425" s="252" t="s">
        <v>19</v>
      </c>
      <c r="F425" s="253" t="s">
        <v>278</v>
      </c>
      <c r="G425" s="251"/>
      <c r="H425" s="254">
        <v>435</v>
      </c>
      <c r="I425" s="255"/>
      <c r="J425" s="251"/>
      <c r="K425" s="251"/>
      <c r="L425" s="256"/>
      <c r="M425" s="257"/>
      <c r="N425" s="258"/>
      <c r="O425" s="258"/>
      <c r="P425" s="258"/>
      <c r="Q425" s="258"/>
      <c r="R425" s="258"/>
      <c r="S425" s="258"/>
      <c r="T425" s="259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0" t="s">
        <v>272</v>
      </c>
      <c r="AU425" s="260" t="s">
        <v>79</v>
      </c>
      <c r="AV425" s="15" t="s">
        <v>137</v>
      </c>
      <c r="AW425" s="15" t="s">
        <v>274</v>
      </c>
      <c r="AX425" s="15" t="s">
        <v>74</v>
      </c>
      <c r="AY425" s="260" t="s">
        <v>116</v>
      </c>
    </row>
    <row r="426" s="2" customFormat="1" ht="33" customHeight="1">
      <c r="A426" s="41"/>
      <c r="B426" s="42"/>
      <c r="C426" s="204" t="s">
        <v>635</v>
      </c>
      <c r="D426" s="204" t="s">
        <v>119</v>
      </c>
      <c r="E426" s="205" t="s">
        <v>648</v>
      </c>
      <c r="F426" s="206" t="s">
        <v>649</v>
      </c>
      <c r="G426" s="207" t="s">
        <v>270</v>
      </c>
      <c r="H426" s="208">
        <v>527.5</v>
      </c>
      <c r="I426" s="209"/>
      <c r="J426" s="210">
        <f>ROUND(I426*H426,2)</f>
        <v>0</v>
      </c>
      <c r="K426" s="206" t="s">
        <v>123</v>
      </c>
      <c r="L426" s="47"/>
      <c r="M426" s="211" t="s">
        <v>19</v>
      </c>
      <c r="N426" s="212" t="s">
        <v>40</v>
      </c>
      <c r="O426" s="87"/>
      <c r="P426" s="213">
        <f>O426*H426</f>
        <v>0</v>
      </c>
      <c r="Q426" s="213">
        <v>0</v>
      </c>
      <c r="R426" s="213">
        <f>Q426*H426</f>
        <v>0</v>
      </c>
      <c r="S426" s="213">
        <v>0</v>
      </c>
      <c r="T426" s="214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5" t="s">
        <v>137</v>
      </c>
      <c r="AT426" s="215" t="s">
        <v>119</v>
      </c>
      <c r="AU426" s="215" t="s">
        <v>79</v>
      </c>
      <c r="AY426" s="20" t="s">
        <v>116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20" t="s">
        <v>74</v>
      </c>
      <c r="BK426" s="216">
        <f>ROUND(I426*H426,2)</f>
        <v>0</v>
      </c>
      <c r="BL426" s="20" t="s">
        <v>137</v>
      </c>
      <c r="BM426" s="215" t="s">
        <v>1234</v>
      </c>
    </row>
    <row r="427" s="2" customFormat="1">
      <c r="A427" s="41"/>
      <c r="B427" s="42"/>
      <c r="C427" s="43"/>
      <c r="D427" s="217" t="s">
        <v>126</v>
      </c>
      <c r="E427" s="43"/>
      <c r="F427" s="218" t="s">
        <v>651</v>
      </c>
      <c r="G427" s="43"/>
      <c r="H427" s="43"/>
      <c r="I427" s="219"/>
      <c r="J427" s="43"/>
      <c r="K427" s="43"/>
      <c r="L427" s="47"/>
      <c r="M427" s="220"/>
      <c r="N427" s="221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126</v>
      </c>
      <c r="AU427" s="20" t="s">
        <v>79</v>
      </c>
    </row>
    <row r="428" s="14" customFormat="1">
      <c r="A428" s="14"/>
      <c r="B428" s="239"/>
      <c r="C428" s="240"/>
      <c r="D428" s="230" t="s">
        <v>272</v>
      </c>
      <c r="E428" s="241" t="s">
        <v>19</v>
      </c>
      <c r="F428" s="242" t="s">
        <v>1232</v>
      </c>
      <c r="G428" s="240"/>
      <c r="H428" s="243">
        <v>366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9" t="s">
        <v>272</v>
      </c>
      <c r="AU428" s="249" t="s">
        <v>79</v>
      </c>
      <c r="AV428" s="14" t="s">
        <v>79</v>
      </c>
      <c r="AW428" s="14" t="s">
        <v>274</v>
      </c>
      <c r="AX428" s="14" t="s">
        <v>69</v>
      </c>
      <c r="AY428" s="249" t="s">
        <v>116</v>
      </c>
    </row>
    <row r="429" s="14" customFormat="1">
      <c r="A429" s="14"/>
      <c r="B429" s="239"/>
      <c r="C429" s="240"/>
      <c r="D429" s="230" t="s">
        <v>272</v>
      </c>
      <c r="E429" s="241" t="s">
        <v>19</v>
      </c>
      <c r="F429" s="242" t="s">
        <v>1233</v>
      </c>
      <c r="G429" s="240"/>
      <c r="H429" s="243">
        <v>69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9" t="s">
        <v>272</v>
      </c>
      <c r="AU429" s="249" t="s">
        <v>79</v>
      </c>
      <c r="AV429" s="14" t="s">
        <v>79</v>
      </c>
      <c r="AW429" s="14" t="s">
        <v>274</v>
      </c>
      <c r="AX429" s="14" t="s">
        <v>69</v>
      </c>
      <c r="AY429" s="249" t="s">
        <v>116</v>
      </c>
    </row>
    <row r="430" s="14" customFormat="1">
      <c r="A430" s="14"/>
      <c r="B430" s="239"/>
      <c r="C430" s="240"/>
      <c r="D430" s="230" t="s">
        <v>272</v>
      </c>
      <c r="E430" s="241" t="s">
        <v>19</v>
      </c>
      <c r="F430" s="242" t="s">
        <v>1235</v>
      </c>
      <c r="G430" s="240"/>
      <c r="H430" s="243">
        <v>67.5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9" t="s">
        <v>272</v>
      </c>
      <c r="AU430" s="249" t="s">
        <v>79</v>
      </c>
      <c r="AV430" s="14" t="s">
        <v>79</v>
      </c>
      <c r="AW430" s="14" t="s">
        <v>274</v>
      </c>
      <c r="AX430" s="14" t="s">
        <v>69</v>
      </c>
      <c r="AY430" s="249" t="s">
        <v>116</v>
      </c>
    </row>
    <row r="431" s="14" customFormat="1">
      <c r="A431" s="14"/>
      <c r="B431" s="239"/>
      <c r="C431" s="240"/>
      <c r="D431" s="230" t="s">
        <v>272</v>
      </c>
      <c r="E431" s="241" t="s">
        <v>19</v>
      </c>
      <c r="F431" s="242" t="s">
        <v>1236</v>
      </c>
      <c r="G431" s="240"/>
      <c r="H431" s="243">
        <v>25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9" t="s">
        <v>272</v>
      </c>
      <c r="AU431" s="249" t="s">
        <v>79</v>
      </c>
      <c r="AV431" s="14" t="s">
        <v>79</v>
      </c>
      <c r="AW431" s="14" t="s">
        <v>274</v>
      </c>
      <c r="AX431" s="14" t="s">
        <v>69</v>
      </c>
      <c r="AY431" s="249" t="s">
        <v>116</v>
      </c>
    </row>
    <row r="432" s="15" customFormat="1">
      <c r="A432" s="15"/>
      <c r="B432" s="250"/>
      <c r="C432" s="251"/>
      <c r="D432" s="230" t="s">
        <v>272</v>
      </c>
      <c r="E432" s="252" t="s">
        <v>19</v>
      </c>
      <c r="F432" s="253" t="s">
        <v>278</v>
      </c>
      <c r="G432" s="251"/>
      <c r="H432" s="254">
        <v>527.5</v>
      </c>
      <c r="I432" s="255"/>
      <c r="J432" s="251"/>
      <c r="K432" s="251"/>
      <c r="L432" s="256"/>
      <c r="M432" s="257"/>
      <c r="N432" s="258"/>
      <c r="O432" s="258"/>
      <c r="P432" s="258"/>
      <c r="Q432" s="258"/>
      <c r="R432" s="258"/>
      <c r="S432" s="258"/>
      <c r="T432" s="259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0" t="s">
        <v>272</v>
      </c>
      <c r="AU432" s="260" t="s">
        <v>79</v>
      </c>
      <c r="AV432" s="15" t="s">
        <v>137</v>
      </c>
      <c r="AW432" s="15" t="s">
        <v>274</v>
      </c>
      <c r="AX432" s="15" t="s">
        <v>74</v>
      </c>
      <c r="AY432" s="260" t="s">
        <v>116</v>
      </c>
    </row>
    <row r="433" s="2" customFormat="1" ht="24.15" customHeight="1">
      <c r="A433" s="41"/>
      <c r="B433" s="42"/>
      <c r="C433" s="204" t="s">
        <v>653</v>
      </c>
      <c r="D433" s="204" t="s">
        <v>119</v>
      </c>
      <c r="E433" s="205" t="s">
        <v>654</v>
      </c>
      <c r="F433" s="206" t="s">
        <v>655</v>
      </c>
      <c r="G433" s="207" t="s">
        <v>270</v>
      </c>
      <c r="H433" s="208">
        <v>366</v>
      </c>
      <c r="I433" s="209"/>
      <c r="J433" s="210">
        <f>ROUND(I433*H433,2)</f>
        <v>0</v>
      </c>
      <c r="K433" s="206" t="s">
        <v>123</v>
      </c>
      <c r="L433" s="47"/>
      <c r="M433" s="211" t="s">
        <v>19</v>
      </c>
      <c r="N433" s="212" t="s">
        <v>40</v>
      </c>
      <c r="O433" s="87"/>
      <c r="P433" s="213">
        <f>O433*H433</f>
        <v>0</v>
      </c>
      <c r="Q433" s="213">
        <v>0.00034000000000000002</v>
      </c>
      <c r="R433" s="213">
        <f>Q433*H433</f>
        <v>0.12444000000000001</v>
      </c>
      <c r="S433" s="213">
        <v>0</v>
      </c>
      <c r="T433" s="214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5" t="s">
        <v>137</v>
      </c>
      <c r="AT433" s="215" t="s">
        <v>119</v>
      </c>
      <c r="AU433" s="215" t="s">
        <v>79</v>
      </c>
      <c r="AY433" s="20" t="s">
        <v>116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20" t="s">
        <v>74</v>
      </c>
      <c r="BK433" s="216">
        <f>ROUND(I433*H433,2)</f>
        <v>0</v>
      </c>
      <c r="BL433" s="20" t="s">
        <v>137</v>
      </c>
      <c r="BM433" s="215" t="s">
        <v>1237</v>
      </c>
    </row>
    <row r="434" s="2" customFormat="1">
      <c r="A434" s="41"/>
      <c r="B434" s="42"/>
      <c r="C434" s="43"/>
      <c r="D434" s="217" t="s">
        <v>126</v>
      </c>
      <c r="E434" s="43"/>
      <c r="F434" s="218" t="s">
        <v>657</v>
      </c>
      <c r="G434" s="43"/>
      <c r="H434" s="43"/>
      <c r="I434" s="219"/>
      <c r="J434" s="43"/>
      <c r="K434" s="43"/>
      <c r="L434" s="47"/>
      <c r="M434" s="220"/>
      <c r="N434" s="221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126</v>
      </c>
      <c r="AU434" s="20" t="s">
        <v>79</v>
      </c>
    </row>
    <row r="435" s="2" customFormat="1" ht="44.25" customHeight="1">
      <c r="A435" s="41"/>
      <c r="B435" s="42"/>
      <c r="C435" s="204" t="s">
        <v>658</v>
      </c>
      <c r="D435" s="204" t="s">
        <v>119</v>
      </c>
      <c r="E435" s="205" t="s">
        <v>659</v>
      </c>
      <c r="F435" s="206" t="s">
        <v>660</v>
      </c>
      <c r="G435" s="207" t="s">
        <v>270</v>
      </c>
      <c r="H435" s="208">
        <v>366</v>
      </c>
      <c r="I435" s="209"/>
      <c r="J435" s="210">
        <f>ROUND(I435*H435,2)</f>
        <v>0</v>
      </c>
      <c r="K435" s="206" t="s">
        <v>123</v>
      </c>
      <c r="L435" s="47"/>
      <c r="M435" s="211" t="s">
        <v>19</v>
      </c>
      <c r="N435" s="212" t="s">
        <v>40</v>
      </c>
      <c r="O435" s="87"/>
      <c r="P435" s="213">
        <f>O435*H435</f>
        <v>0</v>
      </c>
      <c r="Q435" s="213">
        <v>0</v>
      </c>
      <c r="R435" s="213">
        <f>Q435*H435</f>
        <v>0</v>
      </c>
      <c r="S435" s="213">
        <v>0</v>
      </c>
      <c r="T435" s="214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5" t="s">
        <v>137</v>
      </c>
      <c r="AT435" s="215" t="s">
        <v>119</v>
      </c>
      <c r="AU435" s="215" t="s">
        <v>79</v>
      </c>
      <c r="AY435" s="20" t="s">
        <v>116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20" t="s">
        <v>74</v>
      </c>
      <c r="BK435" s="216">
        <f>ROUND(I435*H435,2)</f>
        <v>0</v>
      </c>
      <c r="BL435" s="20" t="s">
        <v>137</v>
      </c>
      <c r="BM435" s="215" t="s">
        <v>1238</v>
      </c>
    </row>
    <row r="436" s="2" customFormat="1">
      <c r="A436" s="41"/>
      <c r="B436" s="42"/>
      <c r="C436" s="43"/>
      <c r="D436" s="217" t="s">
        <v>126</v>
      </c>
      <c r="E436" s="43"/>
      <c r="F436" s="218" t="s">
        <v>662</v>
      </c>
      <c r="G436" s="43"/>
      <c r="H436" s="43"/>
      <c r="I436" s="219"/>
      <c r="J436" s="43"/>
      <c r="K436" s="43"/>
      <c r="L436" s="47"/>
      <c r="M436" s="220"/>
      <c r="N436" s="221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126</v>
      </c>
      <c r="AU436" s="20" t="s">
        <v>79</v>
      </c>
    </row>
    <row r="437" s="2" customFormat="1" ht="37.8" customHeight="1">
      <c r="A437" s="41"/>
      <c r="B437" s="42"/>
      <c r="C437" s="204" t="s">
        <v>663</v>
      </c>
      <c r="D437" s="204" t="s">
        <v>119</v>
      </c>
      <c r="E437" s="205" t="s">
        <v>664</v>
      </c>
      <c r="F437" s="206" t="s">
        <v>665</v>
      </c>
      <c r="G437" s="207" t="s">
        <v>270</v>
      </c>
      <c r="H437" s="208">
        <v>366</v>
      </c>
      <c r="I437" s="209"/>
      <c r="J437" s="210">
        <f>ROUND(I437*H437,2)</f>
        <v>0</v>
      </c>
      <c r="K437" s="206" t="s">
        <v>123</v>
      </c>
      <c r="L437" s="47"/>
      <c r="M437" s="211" t="s">
        <v>19</v>
      </c>
      <c r="N437" s="212" t="s">
        <v>40</v>
      </c>
      <c r="O437" s="87"/>
      <c r="P437" s="213">
        <f>O437*H437</f>
        <v>0</v>
      </c>
      <c r="Q437" s="213">
        <v>0</v>
      </c>
      <c r="R437" s="213">
        <f>Q437*H437</f>
        <v>0</v>
      </c>
      <c r="S437" s="213">
        <v>0</v>
      </c>
      <c r="T437" s="214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5" t="s">
        <v>137</v>
      </c>
      <c r="AT437" s="215" t="s">
        <v>119</v>
      </c>
      <c r="AU437" s="215" t="s">
        <v>79</v>
      </c>
      <c r="AY437" s="20" t="s">
        <v>116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20" t="s">
        <v>74</v>
      </c>
      <c r="BK437" s="216">
        <f>ROUND(I437*H437,2)</f>
        <v>0</v>
      </c>
      <c r="BL437" s="20" t="s">
        <v>137</v>
      </c>
      <c r="BM437" s="215" t="s">
        <v>1239</v>
      </c>
    </row>
    <row r="438" s="2" customFormat="1">
      <c r="A438" s="41"/>
      <c r="B438" s="42"/>
      <c r="C438" s="43"/>
      <c r="D438" s="217" t="s">
        <v>126</v>
      </c>
      <c r="E438" s="43"/>
      <c r="F438" s="218" t="s">
        <v>667</v>
      </c>
      <c r="G438" s="43"/>
      <c r="H438" s="43"/>
      <c r="I438" s="219"/>
      <c r="J438" s="43"/>
      <c r="K438" s="43"/>
      <c r="L438" s="47"/>
      <c r="M438" s="220"/>
      <c r="N438" s="221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126</v>
      </c>
      <c r="AU438" s="20" t="s">
        <v>79</v>
      </c>
    </row>
    <row r="439" s="2" customFormat="1" ht="37.8" customHeight="1">
      <c r="A439" s="41"/>
      <c r="B439" s="42"/>
      <c r="C439" s="204" t="s">
        <v>668</v>
      </c>
      <c r="D439" s="204" t="s">
        <v>119</v>
      </c>
      <c r="E439" s="205" t="s">
        <v>669</v>
      </c>
      <c r="F439" s="206" t="s">
        <v>670</v>
      </c>
      <c r="G439" s="207" t="s">
        <v>270</v>
      </c>
      <c r="H439" s="208">
        <v>366</v>
      </c>
      <c r="I439" s="209"/>
      <c r="J439" s="210">
        <f>ROUND(I439*H439,2)</f>
        <v>0</v>
      </c>
      <c r="K439" s="206" t="s">
        <v>123</v>
      </c>
      <c r="L439" s="47"/>
      <c r="M439" s="211" t="s">
        <v>19</v>
      </c>
      <c r="N439" s="212" t="s">
        <v>40</v>
      </c>
      <c r="O439" s="87"/>
      <c r="P439" s="213">
        <f>O439*H439</f>
        <v>0</v>
      </c>
      <c r="Q439" s="213">
        <v>0</v>
      </c>
      <c r="R439" s="213">
        <f>Q439*H439</f>
        <v>0</v>
      </c>
      <c r="S439" s="213">
        <v>0</v>
      </c>
      <c r="T439" s="214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5" t="s">
        <v>137</v>
      </c>
      <c r="AT439" s="215" t="s">
        <v>119</v>
      </c>
      <c r="AU439" s="215" t="s">
        <v>79</v>
      </c>
      <c r="AY439" s="20" t="s">
        <v>116</v>
      </c>
      <c r="BE439" s="216">
        <f>IF(N439="základní",J439,0)</f>
        <v>0</v>
      </c>
      <c r="BF439" s="216">
        <f>IF(N439="snížená",J439,0)</f>
        <v>0</v>
      </c>
      <c r="BG439" s="216">
        <f>IF(N439="zákl. přenesená",J439,0)</f>
        <v>0</v>
      </c>
      <c r="BH439" s="216">
        <f>IF(N439="sníž. přenesená",J439,0)</f>
        <v>0</v>
      </c>
      <c r="BI439" s="216">
        <f>IF(N439="nulová",J439,0)</f>
        <v>0</v>
      </c>
      <c r="BJ439" s="20" t="s">
        <v>74</v>
      </c>
      <c r="BK439" s="216">
        <f>ROUND(I439*H439,2)</f>
        <v>0</v>
      </c>
      <c r="BL439" s="20" t="s">
        <v>137</v>
      </c>
      <c r="BM439" s="215" t="s">
        <v>1240</v>
      </c>
    </row>
    <row r="440" s="2" customFormat="1">
      <c r="A440" s="41"/>
      <c r="B440" s="42"/>
      <c r="C440" s="43"/>
      <c r="D440" s="217" t="s">
        <v>126</v>
      </c>
      <c r="E440" s="43"/>
      <c r="F440" s="218" t="s">
        <v>672</v>
      </c>
      <c r="G440" s="43"/>
      <c r="H440" s="43"/>
      <c r="I440" s="219"/>
      <c r="J440" s="43"/>
      <c r="K440" s="43"/>
      <c r="L440" s="47"/>
      <c r="M440" s="220"/>
      <c r="N440" s="221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126</v>
      </c>
      <c r="AU440" s="20" t="s">
        <v>79</v>
      </c>
    </row>
    <row r="441" s="2" customFormat="1" ht="21.75" customHeight="1">
      <c r="A441" s="41"/>
      <c r="B441" s="42"/>
      <c r="C441" s="204" t="s">
        <v>698</v>
      </c>
      <c r="D441" s="204" t="s">
        <v>119</v>
      </c>
      <c r="E441" s="205" t="s">
        <v>674</v>
      </c>
      <c r="F441" s="206" t="s">
        <v>675</v>
      </c>
      <c r="G441" s="207" t="s">
        <v>270</v>
      </c>
      <c r="H441" s="208">
        <v>69</v>
      </c>
      <c r="I441" s="209"/>
      <c r="J441" s="210">
        <f>ROUND(I441*H441,2)</f>
        <v>0</v>
      </c>
      <c r="K441" s="206" t="s">
        <v>123</v>
      </c>
      <c r="L441" s="47"/>
      <c r="M441" s="211" t="s">
        <v>19</v>
      </c>
      <c r="N441" s="212" t="s">
        <v>40</v>
      </c>
      <c r="O441" s="87"/>
      <c r="P441" s="213">
        <f>O441*H441</f>
        <v>0</v>
      </c>
      <c r="Q441" s="213">
        <v>0</v>
      </c>
      <c r="R441" s="213">
        <f>Q441*H441</f>
        <v>0</v>
      </c>
      <c r="S441" s="213">
        <v>0</v>
      </c>
      <c r="T441" s="214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15" t="s">
        <v>137</v>
      </c>
      <c r="AT441" s="215" t="s">
        <v>119</v>
      </c>
      <c r="AU441" s="215" t="s">
        <v>79</v>
      </c>
      <c r="AY441" s="20" t="s">
        <v>116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20" t="s">
        <v>74</v>
      </c>
      <c r="BK441" s="216">
        <f>ROUND(I441*H441,2)</f>
        <v>0</v>
      </c>
      <c r="BL441" s="20" t="s">
        <v>137</v>
      </c>
      <c r="BM441" s="215" t="s">
        <v>1241</v>
      </c>
    </row>
    <row r="442" s="2" customFormat="1">
      <c r="A442" s="41"/>
      <c r="B442" s="42"/>
      <c r="C442" s="43"/>
      <c r="D442" s="217" t="s">
        <v>126</v>
      </c>
      <c r="E442" s="43"/>
      <c r="F442" s="218" t="s">
        <v>677</v>
      </c>
      <c r="G442" s="43"/>
      <c r="H442" s="43"/>
      <c r="I442" s="219"/>
      <c r="J442" s="43"/>
      <c r="K442" s="43"/>
      <c r="L442" s="47"/>
      <c r="M442" s="220"/>
      <c r="N442" s="221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126</v>
      </c>
      <c r="AU442" s="20" t="s">
        <v>79</v>
      </c>
    </row>
    <row r="443" s="2" customFormat="1" ht="78" customHeight="1">
      <c r="A443" s="41"/>
      <c r="B443" s="42"/>
      <c r="C443" s="204" t="s">
        <v>673</v>
      </c>
      <c r="D443" s="204" t="s">
        <v>119</v>
      </c>
      <c r="E443" s="205" t="s">
        <v>679</v>
      </c>
      <c r="F443" s="206" t="s">
        <v>680</v>
      </c>
      <c r="G443" s="207" t="s">
        <v>270</v>
      </c>
      <c r="H443" s="208">
        <v>34</v>
      </c>
      <c r="I443" s="209"/>
      <c r="J443" s="210">
        <f>ROUND(I443*H443,2)</f>
        <v>0</v>
      </c>
      <c r="K443" s="206" t="s">
        <v>123</v>
      </c>
      <c r="L443" s="47"/>
      <c r="M443" s="211" t="s">
        <v>19</v>
      </c>
      <c r="N443" s="212" t="s">
        <v>40</v>
      </c>
      <c r="O443" s="87"/>
      <c r="P443" s="213">
        <f>O443*H443</f>
        <v>0</v>
      </c>
      <c r="Q443" s="213">
        <v>0.090620000000000006</v>
      </c>
      <c r="R443" s="213">
        <f>Q443*H443</f>
        <v>3.08108</v>
      </c>
      <c r="S443" s="213">
        <v>0</v>
      </c>
      <c r="T443" s="214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15" t="s">
        <v>137</v>
      </c>
      <c r="AT443" s="215" t="s">
        <v>119</v>
      </c>
      <c r="AU443" s="215" t="s">
        <v>79</v>
      </c>
      <c r="AY443" s="20" t="s">
        <v>116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20" t="s">
        <v>74</v>
      </c>
      <c r="BK443" s="216">
        <f>ROUND(I443*H443,2)</f>
        <v>0</v>
      </c>
      <c r="BL443" s="20" t="s">
        <v>137</v>
      </c>
      <c r="BM443" s="215" t="s">
        <v>1242</v>
      </c>
    </row>
    <row r="444" s="2" customFormat="1">
      <c r="A444" s="41"/>
      <c r="B444" s="42"/>
      <c r="C444" s="43"/>
      <c r="D444" s="217" t="s">
        <v>126</v>
      </c>
      <c r="E444" s="43"/>
      <c r="F444" s="218" t="s">
        <v>682</v>
      </c>
      <c r="G444" s="43"/>
      <c r="H444" s="43"/>
      <c r="I444" s="219"/>
      <c r="J444" s="43"/>
      <c r="K444" s="43"/>
      <c r="L444" s="47"/>
      <c r="M444" s="220"/>
      <c r="N444" s="221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126</v>
      </c>
      <c r="AU444" s="20" t="s">
        <v>79</v>
      </c>
    </row>
    <row r="445" s="14" customFormat="1">
      <c r="A445" s="14"/>
      <c r="B445" s="239"/>
      <c r="C445" s="240"/>
      <c r="D445" s="230" t="s">
        <v>272</v>
      </c>
      <c r="E445" s="241" t="s">
        <v>19</v>
      </c>
      <c r="F445" s="242" t="s">
        <v>1243</v>
      </c>
      <c r="G445" s="240"/>
      <c r="H445" s="243">
        <v>34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9" t="s">
        <v>272</v>
      </c>
      <c r="AU445" s="249" t="s">
        <v>79</v>
      </c>
      <c r="AV445" s="14" t="s">
        <v>79</v>
      </c>
      <c r="AW445" s="14" t="s">
        <v>274</v>
      </c>
      <c r="AX445" s="14" t="s">
        <v>74</v>
      </c>
      <c r="AY445" s="249" t="s">
        <v>116</v>
      </c>
    </row>
    <row r="446" s="2" customFormat="1" ht="16.5" customHeight="1">
      <c r="A446" s="41"/>
      <c r="B446" s="42"/>
      <c r="C446" s="272" t="s">
        <v>678</v>
      </c>
      <c r="D446" s="272" t="s">
        <v>472</v>
      </c>
      <c r="E446" s="273" t="s">
        <v>684</v>
      </c>
      <c r="F446" s="274" t="s">
        <v>685</v>
      </c>
      <c r="G446" s="275" t="s">
        <v>270</v>
      </c>
      <c r="H446" s="276">
        <v>15</v>
      </c>
      <c r="I446" s="277"/>
      <c r="J446" s="278">
        <f>ROUND(I446*H446,2)</f>
        <v>0</v>
      </c>
      <c r="K446" s="274" t="s">
        <v>123</v>
      </c>
      <c r="L446" s="279"/>
      <c r="M446" s="280" t="s">
        <v>19</v>
      </c>
      <c r="N446" s="281" t="s">
        <v>40</v>
      </c>
      <c r="O446" s="87"/>
      <c r="P446" s="213">
        <f>O446*H446</f>
        <v>0</v>
      </c>
      <c r="Q446" s="213">
        <v>0.17599999999999999</v>
      </c>
      <c r="R446" s="213">
        <f>Q446*H446</f>
        <v>2.6399999999999997</v>
      </c>
      <c r="S446" s="213">
        <v>0</v>
      </c>
      <c r="T446" s="214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5" t="s">
        <v>159</v>
      </c>
      <c r="AT446" s="215" t="s">
        <v>472</v>
      </c>
      <c r="AU446" s="215" t="s">
        <v>79</v>
      </c>
      <c r="AY446" s="20" t="s">
        <v>116</v>
      </c>
      <c r="BE446" s="216">
        <f>IF(N446="základní",J446,0)</f>
        <v>0</v>
      </c>
      <c r="BF446" s="216">
        <f>IF(N446="snížená",J446,0)</f>
        <v>0</v>
      </c>
      <c r="BG446" s="216">
        <f>IF(N446="zákl. přenesená",J446,0)</f>
        <v>0</v>
      </c>
      <c r="BH446" s="216">
        <f>IF(N446="sníž. přenesená",J446,0)</f>
        <v>0</v>
      </c>
      <c r="BI446" s="216">
        <f>IF(N446="nulová",J446,0)</f>
        <v>0</v>
      </c>
      <c r="BJ446" s="20" t="s">
        <v>74</v>
      </c>
      <c r="BK446" s="216">
        <f>ROUND(I446*H446,2)</f>
        <v>0</v>
      </c>
      <c r="BL446" s="20" t="s">
        <v>137</v>
      </c>
      <c r="BM446" s="215" t="s">
        <v>1244</v>
      </c>
    </row>
    <row r="447" s="2" customFormat="1" ht="66.75" customHeight="1">
      <c r="A447" s="41"/>
      <c r="B447" s="42"/>
      <c r="C447" s="204" t="s">
        <v>683</v>
      </c>
      <c r="D447" s="204" t="s">
        <v>119</v>
      </c>
      <c r="E447" s="205" t="s">
        <v>1245</v>
      </c>
      <c r="F447" s="206" t="s">
        <v>1246</v>
      </c>
      <c r="G447" s="207" t="s">
        <v>270</v>
      </c>
      <c r="H447" s="208">
        <v>67.5</v>
      </c>
      <c r="I447" s="209"/>
      <c r="J447" s="210">
        <f>ROUND(I447*H447,2)</f>
        <v>0</v>
      </c>
      <c r="K447" s="206" t="s">
        <v>123</v>
      </c>
      <c r="L447" s="47"/>
      <c r="M447" s="211" t="s">
        <v>19</v>
      </c>
      <c r="N447" s="212" t="s">
        <v>40</v>
      </c>
      <c r="O447" s="87"/>
      <c r="P447" s="213">
        <f>O447*H447</f>
        <v>0</v>
      </c>
      <c r="Q447" s="213">
        <v>0.10100000000000001</v>
      </c>
      <c r="R447" s="213">
        <f>Q447*H447</f>
        <v>6.8175000000000008</v>
      </c>
      <c r="S447" s="213">
        <v>0</v>
      </c>
      <c r="T447" s="214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5" t="s">
        <v>137</v>
      </c>
      <c r="AT447" s="215" t="s">
        <v>119</v>
      </c>
      <c r="AU447" s="215" t="s">
        <v>79</v>
      </c>
      <c r="AY447" s="20" t="s">
        <v>116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20" t="s">
        <v>74</v>
      </c>
      <c r="BK447" s="216">
        <f>ROUND(I447*H447,2)</f>
        <v>0</v>
      </c>
      <c r="BL447" s="20" t="s">
        <v>137</v>
      </c>
      <c r="BM447" s="215" t="s">
        <v>1247</v>
      </c>
    </row>
    <row r="448" s="2" customFormat="1">
      <c r="A448" s="41"/>
      <c r="B448" s="42"/>
      <c r="C448" s="43"/>
      <c r="D448" s="217" t="s">
        <v>126</v>
      </c>
      <c r="E448" s="43"/>
      <c r="F448" s="218" t="s">
        <v>1248</v>
      </c>
      <c r="G448" s="43"/>
      <c r="H448" s="43"/>
      <c r="I448" s="219"/>
      <c r="J448" s="43"/>
      <c r="K448" s="43"/>
      <c r="L448" s="47"/>
      <c r="M448" s="220"/>
      <c r="N448" s="221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126</v>
      </c>
      <c r="AU448" s="20" t="s">
        <v>79</v>
      </c>
    </row>
    <row r="449" s="2" customFormat="1" ht="21.75" customHeight="1">
      <c r="A449" s="41"/>
      <c r="B449" s="42"/>
      <c r="C449" s="272" t="s">
        <v>692</v>
      </c>
      <c r="D449" s="272" t="s">
        <v>472</v>
      </c>
      <c r="E449" s="273" t="s">
        <v>1249</v>
      </c>
      <c r="F449" s="274" t="s">
        <v>1250</v>
      </c>
      <c r="G449" s="275" t="s">
        <v>270</v>
      </c>
      <c r="H449" s="276">
        <v>8</v>
      </c>
      <c r="I449" s="277"/>
      <c r="J449" s="278">
        <f>ROUND(I449*H449,2)</f>
        <v>0</v>
      </c>
      <c r="K449" s="274" t="s">
        <v>123</v>
      </c>
      <c r="L449" s="279"/>
      <c r="M449" s="280" t="s">
        <v>19</v>
      </c>
      <c r="N449" s="281" t="s">
        <v>40</v>
      </c>
      <c r="O449" s="87"/>
      <c r="P449" s="213">
        <f>O449*H449</f>
        <v>0</v>
      </c>
      <c r="Q449" s="213">
        <v>0.067000000000000004</v>
      </c>
      <c r="R449" s="213">
        <f>Q449*H449</f>
        <v>0.53600000000000003</v>
      </c>
      <c r="S449" s="213">
        <v>0</v>
      </c>
      <c r="T449" s="214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5" t="s">
        <v>159</v>
      </c>
      <c r="AT449" s="215" t="s">
        <v>472</v>
      </c>
      <c r="AU449" s="215" t="s">
        <v>79</v>
      </c>
      <c r="AY449" s="20" t="s">
        <v>116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20" t="s">
        <v>74</v>
      </c>
      <c r="BK449" s="216">
        <f>ROUND(I449*H449,2)</f>
        <v>0</v>
      </c>
      <c r="BL449" s="20" t="s">
        <v>137</v>
      </c>
      <c r="BM449" s="215" t="s">
        <v>1251</v>
      </c>
    </row>
    <row r="450" s="2" customFormat="1" ht="21.75" customHeight="1">
      <c r="A450" s="41"/>
      <c r="B450" s="42"/>
      <c r="C450" s="272" t="s">
        <v>694</v>
      </c>
      <c r="D450" s="272" t="s">
        <v>472</v>
      </c>
      <c r="E450" s="273" t="s">
        <v>1252</v>
      </c>
      <c r="F450" s="274" t="s">
        <v>1253</v>
      </c>
      <c r="G450" s="275" t="s">
        <v>270</v>
      </c>
      <c r="H450" s="276">
        <v>12</v>
      </c>
      <c r="I450" s="277"/>
      <c r="J450" s="278">
        <f>ROUND(I450*H450,2)</f>
        <v>0</v>
      </c>
      <c r="K450" s="274" t="s">
        <v>123</v>
      </c>
      <c r="L450" s="279"/>
      <c r="M450" s="280" t="s">
        <v>19</v>
      </c>
      <c r="N450" s="281" t="s">
        <v>40</v>
      </c>
      <c r="O450" s="87"/>
      <c r="P450" s="213">
        <f>O450*H450</f>
        <v>0</v>
      </c>
      <c r="Q450" s="213">
        <v>0.32286999999999999</v>
      </c>
      <c r="R450" s="213">
        <f>Q450*H450</f>
        <v>3.8744399999999999</v>
      </c>
      <c r="S450" s="213">
        <v>0</v>
      </c>
      <c r="T450" s="214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5" t="s">
        <v>159</v>
      </c>
      <c r="AT450" s="215" t="s">
        <v>472</v>
      </c>
      <c r="AU450" s="215" t="s">
        <v>79</v>
      </c>
      <c r="AY450" s="20" t="s">
        <v>116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20" t="s">
        <v>74</v>
      </c>
      <c r="BK450" s="216">
        <f>ROUND(I450*H450,2)</f>
        <v>0</v>
      </c>
      <c r="BL450" s="20" t="s">
        <v>137</v>
      </c>
      <c r="BM450" s="215" t="s">
        <v>1254</v>
      </c>
    </row>
    <row r="451" s="2" customFormat="1" ht="49.05" customHeight="1">
      <c r="A451" s="41"/>
      <c r="B451" s="42"/>
      <c r="C451" s="204" t="s">
        <v>703</v>
      </c>
      <c r="D451" s="204" t="s">
        <v>119</v>
      </c>
      <c r="E451" s="205" t="s">
        <v>699</v>
      </c>
      <c r="F451" s="206" t="s">
        <v>700</v>
      </c>
      <c r="G451" s="207" t="s">
        <v>298</v>
      </c>
      <c r="H451" s="208">
        <v>137</v>
      </c>
      <c r="I451" s="209"/>
      <c r="J451" s="210">
        <f>ROUND(I451*H451,2)</f>
        <v>0</v>
      </c>
      <c r="K451" s="206" t="s">
        <v>123</v>
      </c>
      <c r="L451" s="47"/>
      <c r="M451" s="211" t="s">
        <v>19</v>
      </c>
      <c r="N451" s="212" t="s">
        <v>40</v>
      </c>
      <c r="O451" s="87"/>
      <c r="P451" s="213">
        <f>O451*H451</f>
        <v>0</v>
      </c>
      <c r="Q451" s="213">
        <v>0.12949959999999999</v>
      </c>
      <c r="R451" s="213">
        <f>Q451*H451</f>
        <v>17.741445199999998</v>
      </c>
      <c r="S451" s="213">
        <v>0</v>
      </c>
      <c r="T451" s="214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5" t="s">
        <v>137</v>
      </c>
      <c r="AT451" s="215" t="s">
        <v>119</v>
      </c>
      <c r="AU451" s="215" t="s">
        <v>79</v>
      </c>
      <c r="AY451" s="20" t="s">
        <v>116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20" t="s">
        <v>74</v>
      </c>
      <c r="BK451" s="216">
        <f>ROUND(I451*H451,2)</f>
        <v>0</v>
      </c>
      <c r="BL451" s="20" t="s">
        <v>137</v>
      </c>
      <c r="BM451" s="215" t="s">
        <v>1255</v>
      </c>
    </row>
    <row r="452" s="2" customFormat="1">
      <c r="A452" s="41"/>
      <c r="B452" s="42"/>
      <c r="C452" s="43"/>
      <c r="D452" s="217" t="s">
        <v>126</v>
      </c>
      <c r="E452" s="43"/>
      <c r="F452" s="218" t="s">
        <v>702</v>
      </c>
      <c r="G452" s="43"/>
      <c r="H452" s="43"/>
      <c r="I452" s="219"/>
      <c r="J452" s="43"/>
      <c r="K452" s="43"/>
      <c r="L452" s="47"/>
      <c r="M452" s="220"/>
      <c r="N452" s="221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126</v>
      </c>
      <c r="AU452" s="20" t="s">
        <v>79</v>
      </c>
    </row>
    <row r="453" s="2" customFormat="1" ht="16.5" customHeight="1">
      <c r="A453" s="41"/>
      <c r="B453" s="42"/>
      <c r="C453" s="272" t="s">
        <v>707</v>
      </c>
      <c r="D453" s="272" t="s">
        <v>472</v>
      </c>
      <c r="E453" s="273" t="s">
        <v>704</v>
      </c>
      <c r="F453" s="274" t="s">
        <v>705</v>
      </c>
      <c r="G453" s="275" t="s">
        <v>298</v>
      </c>
      <c r="H453" s="276">
        <v>50</v>
      </c>
      <c r="I453" s="277"/>
      <c r="J453" s="278">
        <f>ROUND(I453*H453,2)</f>
        <v>0</v>
      </c>
      <c r="K453" s="274" t="s">
        <v>123</v>
      </c>
      <c r="L453" s="279"/>
      <c r="M453" s="280" t="s">
        <v>19</v>
      </c>
      <c r="N453" s="281" t="s">
        <v>40</v>
      </c>
      <c r="O453" s="87"/>
      <c r="P453" s="213">
        <f>O453*H453</f>
        <v>0</v>
      </c>
      <c r="Q453" s="213">
        <v>0.0258</v>
      </c>
      <c r="R453" s="213">
        <f>Q453*H453</f>
        <v>1.29</v>
      </c>
      <c r="S453" s="213">
        <v>0</v>
      </c>
      <c r="T453" s="214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5" t="s">
        <v>159</v>
      </c>
      <c r="AT453" s="215" t="s">
        <v>472</v>
      </c>
      <c r="AU453" s="215" t="s">
        <v>79</v>
      </c>
      <c r="AY453" s="20" t="s">
        <v>116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20" t="s">
        <v>74</v>
      </c>
      <c r="BK453" s="216">
        <f>ROUND(I453*H453,2)</f>
        <v>0</v>
      </c>
      <c r="BL453" s="20" t="s">
        <v>137</v>
      </c>
      <c r="BM453" s="215" t="s">
        <v>1256</v>
      </c>
    </row>
    <row r="454" s="2" customFormat="1" ht="16.5" customHeight="1">
      <c r="A454" s="41"/>
      <c r="B454" s="42"/>
      <c r="C454" s="272" t="s">
        <v>712</v>
      </c>
      <c r="D454" s="272" t="s">
        <v>472</v>
      </c>
      <c r="E454" s="273" t="s">
        <v>713</v>
      </c>
      <c r="F454" s="274" t="s">
        <v>714</v>
      </c>
      <c r="G454" s="275" t="s">
        <v>298</v>
      </c>
      <c r="H454" s="276">
        <v>15</v>
      </c>
      <c r="I454" s="277"/>
      <c r="J454" s="278">
        <f>ROUND(I454*H454,2)</f>
        <v>0</v>
      </c>
      <c r="K454" s="274" t="s">
        <v>123</v>
      </c>
      <c r="L454" s="279"/>
      <c r="M454" s="280" t="s">
        <v>19</v>
      </c>
      <c r="N454" s="281" t="s">
        <v>40</v>
      </c>
      <c r="O454" s="87"/>
      <c r="P454" s="213">
        <f>O454*H454</f>
        <v>0</v>
      </c>
      <c r="Q454" s="213">
        <v>0.056000000000000001</v>
      </c>
      <c r="R454" s="213">
        <f>Q454*H454</f>
        <v>0.83999999999999997</v>
      </c>
      <c r="S454" s="213">
        <v>0</v>
      </c>
      <c r="T454" s="214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5" t="s">
        <v>159</v>
      </c>
      <c r="AT454" s="215" t="s">
        <v>472</v>
      </c>
      <c r="AU454" s="215" t="s">
        <v>79</v>
      </c>
      <c r="AY454" s="20" t="s">
        <v>116</v>
      </c>
      <c r="BE454" s="216">
        <f>IF(N454="základní",J454,0)</f>
        <v>0</v>
      </c>
      <c r="BF454" s="216">
        <f>IF(N454="snížená",J454,0)</f>
        <v>0</v>
      </c>
      <c r="BG454" s="216">
        <f>IF(N454="zákl. přenesená",J454,0)</f>
        <v>0</v>
      </c>
      <c r="BH454" s="216">
        <f>IF(N454="sníž. přenesená",J454,0)</f>
        <v>0</v>
      </c>
      <c r="BI454" s="216">
        <f>IF(N454="nulová",J454,0)</f>
        <v>0</v>
      </c>
      <c r="BJ454" s="20" t="s">
        <v>74</v>
      </c>
      <c r="BK454" s="216">
        <f>ROUND(I454*H454,2)</f>
        <v>0</v>
      </c>
      <c r="BL454" s="20" t="s">
        <v>137</v>
      </c>
      <c r="BM454" s="215" t="s">
        <v>1257</v>
      </c>
    </row>
    <row r="455" s="2" customFormat="1" ht="49.05" customHeight="1">
      <c r="A455" s="41"/>
      <c r="B455" s="42"/>
      <c r="C455" s="204" t="s">
        <v>718</v>
      </c>
      <c r="D455" s="204" t="s">
        <v>119</v>
      </c>
      <c r="E455" s="205" t="s">
        <v>708</v>
      </c>
      <c r="F455" s="206" t="s">
        <v>709</v>
      </c>
      <c r="G455" s="207" t="s">
        <v>298</v>
      </c>
      <c r="H455" s="208">
        <v>44</v>
      </c>
      <c r="I455" s="209"/>
      <c r="J455" s="210">
        <f>ROUND(I455*H455,2)</f>
        <v>0</v>
      </c>
      <c r="K455" s="206" t="s">
        <v>123</v>
      </c>
      <c r="L455" s="47"/>
      <c r="M455" s="211" t="s">
        <v>19</v>
      </c>
      <c r="N455" s="212" t="s">
        <v>40</v>
      </c>
      <c r="O455" s="87"/>
      <c r="P455" s="213">
        <f>O455*H455</f>
        <v>0</v>
      </c>
      <c r="Q455" s="213">
        <v>0.14066960000000001</v>
      </c>
      <c r="R455" s="213">
        <f>Q455*H455</f>
        <v>6.1894624</v>
      </c>
      <c r="S455" s="213">
        <v>0</v>
      </c>
      <c r="T455" s="214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15" t="s">
        <v>137</v>
      </c>
      <c r="AT455" s="215" t="s">
        <v>119</v>
      </c>
      <c r="AU455" s="215" t="s">
        <v>79</v>
      </c>
      <c r="AY455" s="20" t="s">
        <v>116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20" t="s">
        <v>74</v>
      </c>
      <c r="BK455" s="216">
        <f>ROUND(I455*H455,2)</f>
        <v>0</v>
      </c>
      <c r="BL455" s="20" t="s">
        <v>137</v>
      </c>
      <c r="BM455" s="215" t="s">
        <v>1258</v>
      </c>
    </row>
    <row r="456" s="2" customFormat="1">
      <c r="A456" s="41"/>
      <c r="B456" s="42"/>
      <c r="C456" s="43"/>
      <c r="D456" s="217" t="s">
        <v>126</v>
      </c>
      <c r="E456" s="43"/>
      <c r="F456" s="218" t="s">
        <v>711</v>
      </c>
      <c r="G456" s="43"/>
      <c r="H456" s="43"/>
      <c r="I456" s="219"/>
      <c r="J456" s="43"/>
      <c r="K456" s="43"/>
      <c r="L456" s="47"/>
      <c r="M456" s="220"/>
      <c r="N456" s="221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126</v>
      </c>
      <c r="AU456" s="20" t="s">
        <v>79</v>
      </c>
    </row>
    <row r="457" s="12" customFormat="1" ht="22.8" customHeight="1">
      <c r="A457" s="12"/>
      <c r="B457" s="188"/>
      <c r="C457" s="189"/>
      <c r="D457" s="190" t="s">
        <v>68</v>
      </c>
      <c r="E457" s="202" t="s">
        <v>716</v>
      </c>
      <c r="F457" s="202" t="s">
        <v>717</v>
      </c>
      <c r="G457" s="189"/>
      <c r="H457" s="189"/>
      <c r="I457" s="192"/>
      <c r="J457" s="203">
        <f>BK457</f>
        <v>0</v>
      </c>
      <c r="K457" s="189"/>
      <c r="L457" s="194"/>
      <c r="M457" s="195"/>
      <c r="N457" s="196"/>
      <c r="O457" s="196"/>
      <c r="P457" s="197">
        <f>SUM(P458:P477)</f>
        <v>0</v>
      </c>
      <c r="Q457" s="196"/>
      <c r="R457" s="197">
        <f>SUM(R458:R477)</f>
        <v>2.2361638355999998</v>
      </c>
      <c r="S457" s="196"/>
      <c r="T457" s="198">
        <f>SUM(T458:T477)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199" t="s">
        <v>74</v>
      </c>
      <c r="AT457" s="200" t="s">
        <v>68</v>
      </c>
      <c r="AU457" s="200" t="s">
        <v>74</v>
      </c>
      <c r="AY457" s="199" t="s">
        <v>116</v>
      </c>
      <c r="BK457" s="201">
        <f>SUM(BK458:BK477)</f>
        <v>0</v>
      </c>
    </row>
    <row r="458" s="2" customFormat="1" ht="24.15" customHeight="1">
      <c r="A458" s="41"/>
      <c r="B458" s="42"/>
      <c r="C458" s="204" t="s">
        <v>737</v>
      </c>
      <c r="D458" s="204" t="s">
        <v>119</v>
      </c>
      <c r="E458" s="205" t="s">
        <v>719</v>
      </c>
      <c r="F458" s="206" t="s">
        <v>720</v>
      </c>
      <c r="G458" s="207" t="s">
        <v>318</v>
      </c>
      <c r="H458" s="208">
        <v>0.14999999999999999</v>
      </c>
      <c r="I458" s="209"/>
      <c r="J458" s="210">
        <f>ROUND(I458*H458,2)</f>
        <v>0</v>
      </c>
      <c r="K458" s="206" t="s">
        <v>123</v>
      </c>
      <c r="L458" s="47"/>
      <c r="M458" s="211" t="s">
        <v>19</v>
      </c>
      <c r="N458" s="212" t="s">
        <v>40</v>
      </c>
      <c r="O458" s="87"/>
      <c r="P458" s="213">
        <f>O458*H458</f>
        <v>0</v>
      </c>
      <c r="Q458" s="213">
        <v>2.3010222040000001</v>
      </c>
      <c r="R458" s="213">
        <f>Q458*H458</f>
        <v>0.34515333060000003</v>
      </c>
      <c r="S458" s="213">
        <v>0</v>
      </c>
      <c r="T458" s="214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5" t="s">
        <v>137</v>
      </c>
      <c r="AT458" s="215" t="s">
        <v>119</v>
      </c>
      <c r="AU458" s="215" t="s">
        <v>79</v>
      </c>
      <c r="AY458" s="20" t="s">
        <v>116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20" t="s">
        <v>74</v>
      </c>
      <c r="BK458" s="216">
        <f>ROUND(I458*H458,2)</f>
        <v>0</v>
      </c>
      <c r="BL458" s="20" t="s">
        <v>137</v>
      </c>
      <c r="BM458" s="215" t="s">
        <v>1259</v>
      </c>
    </row>
    <row r="459" s="2" customFormat="1">
      <c r="A459" s="41"/>
      <c r="B459" s="42"/>
      <c r="C459" s="43"/>
      <c r="D459" s="217" t="s">
        <v>126</v>
      </c>
      <c r="E459" s="43"/>
      <c r="F459" s="218" t="s">
        <v>722</v>
      </c>
      <c r="G459" s="43"/>
      <c r="H459" s="43"/>
      <c r="I459" s="219"/>
      <c r="J459" s="43"/>
      <c r="K459" s="43"/>
      <c r="L459" s="47"/>
      <c r="M459" s="220"/>
      <c r="N459" s="221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126</v>
      </c>
      <c r="AU459" s="20" t="s">
        <v>79</v>
      </c>
    </row>
    <row r="460" s="14" customFormat="1">
      <c r="A460" s="14"/>
      <c r="B460" s="239"/>
      <c r="C460" s="240"/>
      <c r="D460" s="230" t="s">
        <v>272</v>
      </c>
      <c r="E460" s="241" t="s">
        <v>19</v>
      </c>
      <c r="F460" s="242" t="s">
        <v>723</v>
      </c>
      <c r="G460" s="240"/>
      <c r="H460" s="243">
        <v>0.14999999999999999</v>
      </c>
      <c r="I460" s="244"/>
      <c r="J460" s="240"/>
      <c r="K460" s="240"/>
      <c r="L460" s="245"/>
      <c r="M460" s="246"/>
      <c r="N460" s="247"/>
      <c r="O460" s="247"/>
      <c r="P460" s="247"/>
      <c r="Q460" s="247"/>
      <c r="R460" s="247"/>
      <c r="S460" s="247"/>
      <c r="T460" s="248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9" t="s">
        <v>272</v>
      </c>
      <c r="AU460" s="249" t="s">
        <v>79</v>
      </c>
      <c r="AV460" s="14" t="s">
        <v>79</v>
      </c>
      <c r="AW460" s="14" t="s">
        <v>274</v>
      </c>
      <c r="AX460" s="14" t="s">
        <v>74</v>
      </c>
      <c r="AY460" s="249" t="s">
        <v>116</v>
      </c>
    </row>
    <row r="461" s="2" customFormat="1" ht="44.25" customHeight="1">
      <c r="A461" s="41"/>
      <c r="B461" s="42"/>
      <c r="C461" s="204" t="s">
        <v>752</v>
      </c>
      <c r="D461" s="204" t="s">
        <v>119</v>
      </c>
      <c r="E461" s="205" t="s">
        <v>725</v>
      </c>
      <c r="F461" s="206" t="s">
        <v>726</v>
      </c>
      <c r="G461" s="207" t="s">
        <v>270</v>
      </c>
      <c r="H461" s="208">
        <v>2.6000000000000001</v>
      </c>
      <c r="I461" s="209"/>
      <c r="J461" s="210">
        <f>ROUND(I461*H461,2)</f>
        <v>0</v>
      </c>
      <c r="K461" s="206" t="s">
        <v>123</v>
      </c>
      <c r="L461" s="47"/>
      <c r="M461" s="211" t="s">
        <v>19</v>
      </c>
      <c r="N461" s="212" t="s">
        <v>40</v>
      </c>
      <c r="O461" s="87"/>
      <c r="P461" s="213">
        <f>O461*H461</f>
        <v>0</v>
      </c>
      <c r="Q461" s="213">
        <v>0.47325879999999998</v>
      </c>
      <c r="R461" s="213">
        <f>Q461*H461</f>
        <v>1.23047288</v>
      </c>
      <c r="S461" s="213">
        <v>0</v>
      </c>
      <c r="T461" s="214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5" t="s">
        <v>137</v>
      </c>
      <c r="AT461" s="215" t="s">
        <v>119</v>
      </c>
      <c r="AU461" s="215" t="s">
        <v>79</v>
      </c>
      <c r="AY461" s="20" t="s">
        <v>116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20" t="s">
        <v>74</v>
      </c>
      <c r="BK461" s="216">
        <f>ROUND(I461*H461,2)</f>
        <v>0</v>
      </c>
      <c r="BL461" s="20" t="s">
        <v>137</v>
      </c>
      <c r="BM461" s="215" t="s">
        <v>1260</v>
      </c>
    </row>
    <row r="462" s="2" customFormat="1">
      <c r="A462" s="41"/>
      <c r="B462" s="42"/>
      <c r="C462" s="43"/>
      <c r="D462" s="217" t="s">
        <v>126</v>
      </c>
      <c r="E462" s="43"/>
      <c r="F462" s="218" t="s">
        <v>728</v>
      </c>
      <c r="G462" s="43"/>
      <c r="H462" s="43"/>
      <c r="I462" s="219"/>
      <c r="J462" s="43"/>
      <c r="K462" s="43"/>
      <c r="L462" s="47"/>
      <c r="M462" s="220"/>
      <c r="N462" s="221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126</v>
      </c>
      <c r="AU462" s="20" t="s">
        <v>79</v>
      </c>
    </row>
    <row r="463" s="14" customFormat="1">
      <c r="A463" s="14"/>
      <c r="B463" s="239"/>
      <c r="C463" s="240"/>
      <c r="D463" s="230" t="s">
        <v>272</v>
      </c>
      <c r="E463" s="241" t="s">
        <v>19</v>
      </c>
      <c r="F463" s="242" t="s">
        <v>729</v>
      </c>
      <c r="G463" s="240"/>
      <c r="H463" s="243">
        <v>1</v>
      </c>
      <c r="I463" s="244"/>
      <c r="J463" s="240"/>
      <c r="K463" s="240"/>
      <c r="L463" s="245"/>
      <c r="M463" s="246"/>
      <c r="N463" s="247"/>
      <c r="O463" s="247"/>
      <c r="P463" s="247"/>
      <c r="Q463" s="247"/>
      <c r="R463" s="247"/>
      <c r="S463" s="247"/>
      <c r="T463" s="24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9" t="s">
        <v>272</v>
      </c>
      <c r="AU463" s="249" t="s">
        <v>79</v>
      </c>
      <c r="AV463" s="14" t="s">
        <v>79</v>
      </c>
      <c r="AW463" s="14" t="s">
        <v>274</v>
      </c>
      <c r="AX463" s="14" t="s">
        <v>69</v>
      </c>
      <c r="AY463" s="249" t="s">
        <v>116</v>
      </c>
    </row>
    <row r="464" s="14" customFormat="1">
      <c r="A464" s="14"/>
      <c r="B464" s="239"/>
      <c r="C464" s="240"/>
      <c r="D464" s="230" t="s">
        <v>272</v>
      </c>
      <c r="E464" s="241" t="s">
        <v>19</v>
      </c>
      <c r="F464" s="242" t="s">
        <v>1261</v>
      </c>
      <c r="G464" s="240"/>
      <c r="H464" s="243">
        <v>1.6000000000000001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9" t="s">
        <v>272</v>
      </c>
      <c r="AU464" s="249" t="s">
        <v>79</v>
      </c>
      <c r="AV464" s="14" t="s">
        <v>79</v>
      </c>
      <c r="AW464" s="14" t="s">
        <v>274</v>
      </c>
      <c r="AX464" s="14" t="s">
        <v>69</v>
      </c>
      <c r="AY464" s="249" t="s">
        <v>116</v>
      </c>
    </row>
    <row r="465" s="15" customFormat="1">
      <c r="A465" s="15"/>
      <c r="B465" s="250"/>
      <c r="C465" s="251"/>
      <c r="D465" s="230" t="s">
        <v>272</v>
      </c>
      <c r="E465" s="252" t="s">
        <v>19</v>
      </c>
      <c r="F465" s="253" t="s">
        <v>278</v>
      </c>
      <c r="G465" s="251"/>
      <c r="H465" s="254">
        <v>2.6000000000000001</v>
      </c>
      <c r="I465" s="255"/>
      <c r="J465" s="251"/>
      <c r="K465" s="251"/>
      <c r="L465" s="256"/>
      <c r="M465" s="257"/>
      <c r="N465" s="258"/>
      <c r="O465" s="258"/>
      <c r="P465" s="258"/>
      <c r="Q465" s="258"/>
      <c r="R465" s="258"/>
      <c r="S465" s="258"/>
      <c r="T465" s="259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0" t="s">
        <v>272</v>
      </c>
      <c r="AU465" s="260" t="s">
        <v>79</v>
      </c>
      <c r="AV465" s="15" t="s">
        <v>137</v>
      </c>
      <c r="AW465" s="15" t="s">
        <v>274</v>
      </c>
      <c r="AX465" s="15" t="s">
        <v>74</v>
      </c>
      <c r="AY465" s="260" t="s">
        <v>116</v>
      </c>
    </row>
    <row r="466" s="2" customFormat="1" ht="33" customHeight="1">
      <c r="A466" s="41"/>
      <c r="B466" s="42"/>
      <c r="C466" s="204" t="s">
        <v>757</v>
      </c>
      <c r="D466" s="204" t="s">
        <v>119</v>
      </c>
      <c r="E466" s="205" t="s">
        <v>731</v>
      </c>
      <c r="F466" s="206" t="s">
        <v>732</v>
      </c>
      <c r="G466" s="207" t="s">
        <v>318</v>
      </c>
      <c r="H466" s="208">
        <v>0.32000000000000001</v>
      </c>
      <c r="I466" s="209"/>
      <c r="J466" s="210">
        <f>ROUND(I466*H466,2)</f>
        <v>0</v>
      </c>
      <c r="K466" s="206" t="s">
        <v>123</v>
      </c>
      <c r="L466" s="47"/>
      <c r="M466" s="211" t="s">
        <v>19</v>
      </c>
      <c r="N466" s="212" t="s">
        <v>40</v>
      </c>
      <c r="O466" s="87"/>
      <c r="P466" s="213">
        <f>O466*H466</f>
        <v>0</v>
      </c>
      <c r="Q466" s="213">
        <v>0</v>
      </c>
      <c r="R466" s="213">
        <f>Q466*H466</f>
        <v>0</v>
      </c>
      <c r="S466" s="213">
        <v>0</v>
      </c>
      <c r="T466" s="214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15" t="s">
        <v>137</v>
      </c>
      <c r="AT466" s="215" t="s">
        <v>119</v>
      </c>
      <c r="AU466" s="215" t="s">
        <v>79</v>
      </c>
      <c r="AY466" s="20" t="s">
        <v>116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20" t="s">
        <v>74</v>
      </c>
      <c r="BK466" s="216">
        <f>ROUND(I466*H466,2)</f>
        <v>0</v>
      </c>
      <c r="BL466" s="20" t="s">
        <v>137</v>
      </c>
      <c r="BM466" s="215" t="s">
        <v>1262</v>
      </c>
    </row>
    <row r="467" s="2" customFormat="1">
      <c r="A467" s="41"/>
      <c r="B467" s="42"/>
      <c r="C467" s="43"/>
      <c r="D467" s="217" t="s">
        <v>126</v>
      </c>
      <c r="E467" s="43"/>
      <c r="F467" s="218" t="s">
        <v>734</v>
      </c>
      <c r="G467" s="43"/>
      <c r="H467" s="43"/>
      <c r="I467" s="219"/>
      <c r="J467" s="43"/>
      <c r="K467" s="43"/>
      <c r="L467" s="47"/>
      <c r="M467" s="220"/>
      <c r="N467" s="221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126</v>
      </c>
      <c r="AU467" s="20" t="s">
        <v>79</v>
      </c>
    </row>
    <row r="468" s="13" customFormat="1">
      <c r="A468" s="13"/>
      <c r="B468" s="228"/>
      <c r="C468" s="229"/>
      <c r="D468" s="230" t="s">
        <v>272</v>
      </c>
      <c r="E468" s="231" t="s">
        <v>19</v>
      </c>
      <c r="F468" s="232" t="s">
        <v>735</v>
      </c>
      <c r="G468" s="229"/>
      <c r="H468" s="231" t="s">
        <v>19</v>
      </c>
      <c r="I468" s="233"/>
      <c r="J468" s="229"/>
      <c r="K468" s="229"/>
      <c r="L468" s="234"/>
      <c r="M468" s="235"/>
      <c r="N468" s="236"/>
      <c r="O468" s="236"/>
      <c r="P468" s="236"/>
      <c r="Q468" s="236"/>
      <c r="R468" s="236"/>
      <c r="S468" s="236"/>
      <c r="T468" s="23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8" t="s">
        <v>272</v>
      </c>
      <c r="AU468" s="238" t="s">
        <v>79</v>
      </c>
      <c r="AV468" s="13" t="s">
        <v>74</v>
      </c>
      <c r="AW468" s="13" t="s">
        <v>274</v>
      </c>
      <c r="AX468" s="13" t="s">
        <v>69</v>
      </c>
      <c r="AY468" s="238" t="s">
        <v>116</v>
      </c>
    </row>
    <row r="469" s="14" customFormat="1">
      <c r="A469" s="14"/>
      <c r="B469" s="239"/>
      <c r="C469" s="240"/>
      <c r="D469" s="230" t="s">
        <v>272</v>
      </c>
      <c r="E469" s="241" t="s">
        <v>19</v>
      </c>
      <c r="F469" s="242" t="s">
        <v>736</v>
      </c>
      <c r="G469" s="240"/>
      <c r="H469" s="243">
        <v>0.32000000000000006</v>
      </c>
      <c r="I469" s="244"/>
      <c r="J469" s="240"/>
      <c r="K469" s="240"/>
      <c r="L469" s="245"/>
      <c r="M469" s="246"/>
      <c r="N469" s="247"/>
      <c r="O469" s="247"/>
      <c r="P469" s="247"/>
      <c r="Q469" s="247"/>
      <c r="R469" s="247"/>
      <c r="S469" s="247"/>
      <c r="T469" s="248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9" t="s">
        <v>272</v>
      </c>
      <c r="AU469" s="249" t="s">
        <v>79</v>
      </c>
      <c r="AV469" s="14" t="s">
        <v>79</v>
      </c>
      <c r="AW469" s="14" t="s">
        <v>274</v>
      </c>
      <c r="AX469" s="14" t="s">
        <v>74</v>
      </c>
      <c r="AY469" s="249" t="s">
        <v>116</v>
      </c>
    </row>
    <row r="470" s="2" customFormat="1" ht="37.8" customHeight="1">
      <c r="A470" s="41"/>
      <c r="B470" s="42"/>
      <c r="C470" s="204" t="s">
        <v>724</v>
      </c>
      <c r="D470" s="204" t="s">
        <v>119</v>
      </c>
      <c r="E470" s="205" t="s">
        <v>738</v>
      </c>
      <c r="F470" s="206" t="s">
        <v>739</v>
      </c>
      <c r="G470" s="207" t="s">
        <v>740</v>
      </c>
      <c r="H470" s="208">
        <v>1</v>
      </c>
      <c r="I470" s="209"/>
      <c r="J470" s="210">
        <f>ROUND(I470*H470,2)</f>
        <v>0</v>
      </c>
      <c r="K470" s="206" t="s">
        <v>123</v>
      </c>
      <c r="L470" s="47"/>
      <c r="M470" s="211" t="s">
        <v>19</v>
      </c>
      <c r="N470" s="212" t="s">
        <v>40</v>
      </c>
      <c r="O470" s="87"/>
      <c r="P470" s="213">
        <f>O470*H470</f>
        <v>0</v>
      </c>
      <c r="Q470" s="213">
        <v>0.088321944999999999</v>
      </c>
      <c r="R470" s="213">
        <f>Q470*H470</f>
        <v>0.088321944999999999</v>
      </c>
      <c r="S470" s="213">
        <v>0</v>
      </c>
      <c r="T470" s="214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5" t="s">
        <v>137</v>
      </c>
      <c r="AT470" s="215" t="s">
        <v>119</v>
      </c>
      <c r="AU470" s="215" t="s">
        <v>79</v>
      </c>
      <c r="AY470" s="20" t="s">
        <v>116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20" t="s">
        <v>74</v>
      </c>
      <c r="BK470" s="216">
        <f>ROUND(I470*H470,2)</f>
        <v>0</v>
      </c>
      <c r="BL470" s="20" t="s">
        <v>137</v>
      </c>
      <c r="BM470" s="215" t="s">
        <v>1263</v>
      </c>
    </row>
    <row r="471" s="2" customFormat="1">
      <c r="A471" s="41"/>
      <c r="B471" s="42"/>
      <c r="C471" s="43"/>
      <c r="D471" s="217" t="s">
        <v>126</v>
      </c>
      <c r="E471" s="43"/>
      <c r="F471" s="218" t="s">
        <v>742</v>
      </c>
      <c r="G471" s="43"/>
      <c r="H471" s="43"/>
      <c r="I471" s="219"/>
      <c r="J471" s="43"/>
      <c r="K471" s="43"/>
      <c r="L471" s="47"/>
      <c r="M471" s="220"/>
      <c r="N471" s="221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126</v>
      </c>
      <c r="AU471" s="20" t="s">
        <v>79</v>
      </c>
    </row>
    <row r="472" s="2" customFormat="1" ht="24.15" customHeight="1">
      <c r="A472" s="41"/>
      <c r="B472" s="42"/>
      <c r="C472" s="204" t="s">
        <v>743</v>
      </c>
      <c r="D472" s="204" t="s">
        <v>119</v>
      </c>
      <c r="E472" s="205" t="s">
        <v>744</v>
      </c>
      <c r="F472" s="206" t="s">
        <v>745</v>
      </c>
      <c r="G472" s="207" t="s">
        <v>740</v>
      </c>
      <c r="H472" s="208">
        <v>4</v>
      </c>
      <c r="I472" s="209"/>
      <c r="J472" s="210">
        <f>ROUND(I472*H472,2)</f>
        <v>0</v>
      </c>
      <c r="K472" s="206" t="s">
        <v>123</v>
      </c>
      <c r="L472" s="47"/>
      <c r="M472" s="211" t="s">
        <v>19</v>
      </c>
      <c r="N472" s="212" t="s">
        <v>40</v>
      </c>
      <c r="O472" s="87"/>
      <c r="P472" s="213">
        <f>O472*H472</f>
        <v>0</v>
      </c>
      <c r="Q472" s="213">
        <v>0.039273919999999997</v>
      </c>
      <c r="R472" s="213">
        <f>Q472*H472</f>
        <v>0.15709567999999999</v>
      </c>
      <c r="S472" s="213">
        <v>0</v>
      </c>
      <c r="T472" s="214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5" t="s">
        <v>137</v>
      </c>
      <c r="AT472" s="215" t="s">
        <v>119</v>
      </c>
      <c r="AU472" s="215" t="s">
        <v>79</v>
      </c>
      <c r="AY472" s="20" t="s">
        <v>116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20" t="s">
        <v>74</v>
      </c>
      <c r="BK472" s="216">
        <f>ROUND(I472*H472,2)</f>
        <v>0</v>
      </c>
      <c r="BL472" s="20" t="s">
        <v>137</v>
      </c>
      <c r="BM472" s="215" t="s">
        <v>1264</v>
      </c>
    </row>
    <row r="473" s="2" customFormat="1">
      <c r="A473" s="41"/>
      <c r="B473" s="42"/>
      <c r="C473" s="43"/>
      <c r="D473" s="217" t="s">
        <v>126</v>
      </c>
      <c r="E473" s="43"/>
      <c r="F473" s="218" t="s">
        <v>747</v>
      </c>
      <c r="G473" s="43"/>
      <c r="H473" s="43"/>
      <c r="I473" s="219"/>
      <c r="J473" s="43"/>
      <c r="K473" s="43"/>
      <c r="L473" s="47"/>
      <c r="M473" s="220"/>
      <c r="N473" s="221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126</v>
      </c>
      <c r="AU473" s="20" t="s">
        <v>79</v>
      </c>
    </row>
    <row r="474" s="2" customFormat="1" ht="16.5" customHeight="1">
      <c r="A474" s="41"/>
      <c r="B474" s="42"/>
      <c r="C474" s="272" t="s">
        <v>748</v>
      </c>
      <c r="D474" s="272" t="s">
        <v>472</v>
      </c>
      <c r="E474" s="273" t="s">
        <v>749</v>
      </c>
      <c r="F474" s="274" t="s">
        <v>750</v>
      </c>
      <c r="G474" s="275" t="s">
        <v>740</v>
      </c>
      <c r="H474" s="276">
        <v>4.04</v>
      </c>
      <c r="I474" s="277"/>
      <c r="J474" s="278">
        <f>ROUND(I474*H474,2)</f>
        <v>0</v>
      </c>
      <c r="K474" s="274" t="s">
        <v>123</v>
      </c>
      <c r="L474" s="279"/>
      <c r="M474" s="280" t="s">
        <v>19</v>
      </c>
      <c r="N474" s="281" t="s">
        <v>40</v>
      </c>
      <c r="O474" s="87"/>
      <c r="P474" s="213">
        <f>O474*H474</f>
        <v>0</v>
      </c>
      <c r="Q474" s="213">
        <v>0.078</v>
      </c>
      <c r="R474" s="213">
        <f>Q474*H474</f>
        <v>0.31512000000000001</v>
      </c>
      <c r="S474" s="213">
        <v>0</v>
      </c>
      <c r="T474" s="214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5" t="s">
        <v>159</v>
      </c>
      <c r="AT474" s="215" t="s">
        <v>472</v>
      </c>
      <c r="AU474" s="215" t="s">
        <v>79</v>
      </c>
      <c r="AY474" s="20" t="s">
        <v>116</v>
      </c>
      <c r="BE474" s="216">
        <f>IF(N474="základní",J474,0)</f>
        <v>0</v>
      </c>
      <c r="BF474" s="216">
        <f>IF(N474="snížená",J474,0)</f>
        <v>0</v>
      </c>
      <c r="BG474" s="216">
        <f>IF(N474="zákl. přenesená",J474,0)</f>
        <v>0</v>
      </c>
      <c r="BH474" s="216">
        <f>IF(N474="sníž. přenesená",J474,0)</f>
        <v>0</v>
      </c>
      <c r="BI474" s="216">
        <f>IF(N474="nulová",J474,0)</f>
        <v>0</v>
      </c>
      <c r="BJ474" s="20" t="s">
        <v>74</v>
      </c>
      <c r="BK474" s="216">
        <f>ROUND(I474*H474,2)</f>
        <v>0</v>
      </c>
      <c r="BL474" s="20" t="s">
        <v>137</v>
      </c>
      <c r="BM474" s="215" t="s">
        <v>1265</v>
      </c>
    </row>
    <row r="475" s="2" customFormat="1" ht="37.8" customHeight="1">
      <c r="A475" s="41"/>
      <c r="B475" s="42"/>
      <c r="C475" s="204" t="s">
        <v>286</v>
      </c>
      <c r="D475" s="204" t="s">
        <v>119</v>
      </c>
      <c r="E475" s="205" t="s">
        <v>753</v>
      </c>
      <c r="F475" s="206" t="s">
        <v>754</v>
      </c>
      <c r="G475" s="207" t="s">
        <v>740</v>
      </c>
      <c r="H475" s="208">
        <v>1</v>
      </c>
      <c r="I475" s="209"/>
      <c r="J475" s="210">
        <f>ROUND(I475*H475,2)</f>
        <v>0</v>
      </c>
      <c r="K475" s="206" t="s">
        <v>123</v>
      </c>
      <c r="L475" s="47"/>
      <c r="M475" s="211" t="s">
        <v>19</v>
      </c>
      <c r="N475" s="212" t="s">
        <v>40</v>
      </c>
      <c r="O475" s="87"/>
      <c r="P475" s="213">
        <f>O475*H475</f>
        <v>0</v>
      </c>
      <c r="Q475" s="213">
        <v>0.089999999999999997</v>
      </c>
      <c r="R475" s="213">
        <f>Q475*H475</f>
        <v>0.089999999999999997</v>
      </c>
      <c r="S475" s="213">
        <v>0</v>
      </c>
      <c r="T475" s="214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5" t="s">
        <v>137</v>
      </c>
      <c r="AT475" s="215" t="s">
        <v>119</v>
      </c>
      <c r="AU475" s="215" t="s">
        <v>79</v>
      </c>
      <c r="AY475" s="20" t="s">
        <v>116</v>
      </c>
      <c r="BE475" s="216">
        <f>IF(N475="základní",J475,0)</f>
        <v>0</v>
      </c>
      <c r="BF475" s="216">
        <f>IF(N475="snížená",J475,0)</f>
        <v>0</v>
      </c>
      <c r="BG475" s="216">
        <f>IF(N475="zákl. přenesená",J475,0)</f>
        <v>0</v>
      </c>
      <c r="BH475" s="216">
        <f>IF(N475="sníž. přenesená",J475,0)</f>
        <v>0</v>
      </c>
      <c r="BI475" s="216">
        <f>IF(N475="nulová",J475,0)</f>
        <v>0</v>
      </c>
      <c r="BJ475" s="20" t="s">
        <v>74</v>
      </c>
      <c r="BK475" s="216">
        <f>ROUND(I475*H475,2)</f>
        <v>0</v>
      </c>
      <c r="BL475" s="20" t="s">
        <v>137</v>
      </c>
      <c r="BM475" s="215" t="s">
        <v>1266</v>
      </c>
    </row>
    <row r="476" s="2" customFormat="1">
      <c r="A476" s="41"/>
      <c r="B476" s="42"/>
      <c r="C476" s="43"/>
      <c r="D476" s="217" t="s">
        <v>126</v>
      </c>
      <c r="E476" s="43"/>
      <c r="F476" s="218" t="s">
        <v>756</v>
      </c>
      <c r="G476" s="43"/>
      <c r="H476" s="43"/>
      <c r="I476" s="219"/>
      <c r="J476" s="43"/>
      <c r="K476" s="43"/>
      <c r="L476" s="47"/>
      <c r="M476" s="220"/>
      <c r="N476" s="221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126</v>
      </c>
      <c r="AU476" s="20" t="s">
        <v>79</v>
      </c>
    </row>
    <row r="477" s="2" customFormat="1" ht="24.15" customHeight="1">
      <c r="A477" s="41"/>
      <c r="B477" s="42"/>
      <c r="C477" s="272" t="s">
        <v>762</v>
      </c>
      <c r="D477" s="272" t="s">
        <v>472</v>
      </c>
      <c r="E477" s="273" t="s">
        <v>758</v>
      </c>
      <c r="F477" s="274" t="s">
        <v>759</v>
      </c>
      <c r="G477" s="275" t="s">
        <v>740</v>
      </c>
      <c r="H477" s="276">
        <v>1</v>
      </c>
      <c r="I477" s="277"/>
      <c r="J477" s="278">
        <f>ROUND(I477*H477,2)</f>
        <v>0</v>
      </c>
      <c r="K477" s="274" t="s">
        <v>123</v>
      </c>
      <c r="L477" s="279"/>
      <c r="M477" s="280" t="s">
        <v>19</v>
      </c>
      <c r="N477" s="281" t="s">
        <v>40</v>
      </c>
      <c r="O477" s="87"/>
      <c r="P477" s="213">
        <f>O477*H477</f>
        <v>0</v>
      </c>
      <c r="Q477" s="213">
        <v>0.01</v>
      </c>
      <c r="R477" s="213">
        <f>Q477*H477</f>
        <v>0.01</v>
      </c>
      <c r="S477" s="213">
        <v>0</v>
      </c>
      <c r="T477" s="214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5" t="s">
        <v>159</v>
      </c>
      <c r="AT477" s="215" t="s">
        <v>472</v>
      </c>
      <c r="AU477" s="215" t="s">
        <v>79</v>
      </c>
      <c r="AY477" s="20" t="s">
        <v>116</v>
      </c>
      <c r="BE477" s="216">
        <f>IF(N477="základní",J477,0)</f>
        <v>0</v>
      </c>
      <c r="BF477" s="216">
        <f>IF(N477="snížená",J477,0)</f>
        <v>0</v>
      </c>
      <c r="BG477" s="216">
        <f>IF(N477="zákl. přenesená",J477,0)</f>
        <v>0</v>
      </c>
      <c r="BH477" s="216">
        <f>IF(N477="sníž. přenesená",J477,0)</f>
        <v>0</v>
      </c>
      <c r="BI477" s="216">
        <f>IF(N477="nulová",J477,0)</f>
        <v>0</v>
      </c>
      <c r="BJ477" s="20" t="s">
        <v>74</v>
      </c>
      <c r="BK477" s="216">
        <f>ROUND(I477*H477,2)</f>
        <v>0</v>
      </c>
      <c r="BL477" s="20" t="s">
        <v>137</v>
      </c>
      <c r="BM477" s="215" t="s">
        <v>1267</v>
      </c>
    </row>
    <row r="478" s="12" customFormat="1" ht="22.8" customHeight="1">
      <c r="A478" s="12"/>
      <c r="B478" s="188"/>
      <c r="C478" s="189"/>
      <c r="D478" s="190" t="s">
        <v>68</v>
      </c>
      <c r="E478" s="202" t="s">
        <v>164</v>
      </c>
      <c r="F478" s="202" t="s">
        <v>761</v>
      </c>
      <c r="G478" s="189"/>
      <c r="H478" s="189"/>
      <c r="I478" s="192"/>
      <c r="J478" s="203">
        <f>BK478</f>
        <v>0</v>
      </c>
      <c r="K478" s="189"/>
      <c r="L478" s="194"/>
      <c r="M478" s="195"/>
      <c r="N478" s="196"/>
      <c r="O478" s="196"/>
      <c r="P478" s="197">
        <f>SUM(P479:P509)</f>
        <v>0</v>
      </c>
      <c r="Q478" s="196"/>
      <c r="R478" s="197">
        <f>SUM(R479:R509)</f>
        <v>18.388989200000005</v>
      </c>
      <c r="S478" s="196"/>
      <c r="T478" s="198">
        <f>SUM(T479:T509)</f>
        <v>4.3100000000000005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199" t="s">
        <v>74</v>
      </c>
      <c r="AT478" s="200" t="s">
        <v>68</v>
      </c>
      <c r="AU478" s="200" t="s">
        <v>74</v>
      </c>
      <c r="AY478" s="199" t="s">
        <v>116</v>
      </c>
      <c r="BK478" s="201">
        <f>SUM(BK479:BK509)</f>
        <v>0</v>
      </c>
    </row>
    <row r="479" s="2" customFormat="1" ht="24.15" customHeight="1">
      <c r="A479" s="41"/>
      <c r="B479" s="42"/>
      <c r="C479" s="204" t="s">
        <v>789</v>
      </c>
      <c r="D479" s="204" t="s">
        <v>119</v>
      </c>
      <c r="E479" s="205" t="s">
        <v>763</v>
      </c>
      <c r="F479" s="206" t="s">
        <v>764</v>
      </c>
      <c r="G479" s="207" t="s">
        <v>140</v>
      </c>
      <c r="H479" s="208">
        <v>1</v>
      </c>
      <c r="I479" s="209"/>
      <c r="J479" s="210">
        <f>ROUND(I479*H479,2)</f>
        <v>0</v>
      </c>
      <c r="K479" s="206" t="s">
        <v>19</v>
      </c>
      <c r="L479" s="47"/>
      <c r="M479" s="211" t="s">
        <v>19</v>
      </c>
      <c r="N479" s="212" t="s">
        <v>40</v>
      </c>
      <c r="O479" s="87"/>
      <c r="P479" s="213">
        <f>O479*H479</f>
        <v>0</v>
      </c>
      <c r="Q479" s="213">
        <v>0.26040000000000002</v>
      </c>
      <c r="R479" s="213">
        <f>Q479*H479</f>
        <v>0.26040000000000002</v>
      </c>
      <c r="S479" s="213">
        <v>0.41999999999999998</v>
      </c>
      <c r="T479" s="214">
        <f>S479*H479</f>
        <v>0.41999999999999998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5" t="s">
        <v>137</v>
      </c>
      <c r="AT479" s="215" t="s">
        <v>119</v>
      </c>
      <c r="AU479" s="215" t="s">
        <v>79</v>
      </c>
      <c r="AY479" s="20" t="s">
        <v>116</v>
      </c>
      <c r="BE479" s="216">
        <f>IF(N479="základní",J479,0)</f>
        <v>0</v>
      </c>
      <c r="BF479" s="216">
        <f>IF(N479="snížená",J479,0)</f>
        <v>0</v>
      </c>
      <c r="BG479" s="216">
        <f>IF(N479="zákl. přenesená",J479,0)</f>
        <v>0</v>
      </c>
      <c r="BH479" s="216">
        <f>IF(N479="sníž. přenesená",J479,0)</f>
        <v>0</v>
      </c>
      <c r="BI479" s="216">
        <f>IF(N479="nulová",J479,0)</f>
        <v>0</v>
      </c>
      <c r="BJ479" s="20" t="s">
        <v>74</v>
      </c>
      <c r="BK479" s="216">
        <f>ROUND(I479*H479,2)</f>
        <v>0</v>
      </c>
      <c r="BL479" s="20" t="s">
        <v>137</v>
      </c>
      <c r="BM479" s="215" t="s">
        <v>1268</v>
      </c>
    </row>
    <row r="480" s="2" customFormat="1" ht="66.75" customHeight="1">
      <c r="A480" s="41"/>
      <c r="B480" s="42"/>
      <c r="C480" s="204" t="s">
        <v>795</v>
      </c>
      <c r="D480" s="204" t="s">
        <v>119</v>
      </c>
      <c r="E480" s="205" t="s">
        <v>790</v>
      </c>
      <c r="F480" s="206" t="s">
        <v>791</v>
      </c>
      <c r="G480" s="207" t="s">
        <v>270</v>
      </c>
      <c r="H480" s="208">
        <v>12</v>
      </c>
      <c r="I480" s="209"/>
      <c r="J480" s="210">
        <f>ROUND(I480*H480,2)</f>
        <v>0</v>
      </c>
      <c r="K480" s="206" t="s">
        <v>123</v>
      </c>
      <c r="L480" s="47"/>
      <c r="M480" s="211" t="s">
        <v>19</v>
      </c>
      <c r="N480" s="212" t="s">
        <v>40</v>
      </c>
      <c r="O480" s="87"/>
      <c r="P480" s="213">
        <f>O480*H480</f>
        <v>0</v>
      </c>
      <c r="Q480" s="213">
        <v>0.16039999999999999</v>
      </c>
      <c r="R480" s="213">
        <f>Q480*H480</f>
        <v>1.9247999999999998</v>
      </c>
      <c r="S480" s="213">
        <v>0</v>
      </c>
      <c r="T480" s="214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5" t="s">
        <v>137</v>
      </c>
      <c r="AT480" s="215" t="s">
        <v>119</v>
      </c>
      <c r="AU480" s="215" t="s">
        <v>79</v>
      </c>
      <c r="AY480" s="20" t="s">
        <v>116</v>
      </c>
      <c r="BE480" s="216">
        <f>IF(N480="základní",J480,0)</f>
        <v>0</v>
      </c>
      <c r="BF480" s="216">
        <f>IF(N480="snížená",J480,0)</f>
        <v>0</v>
      </c>
      <c r="BG480" s="216">
        <f>IF(N480="zákl. přenesená",J480,0)</f>
        <v>0</v>
      </c>
      <c r="BH480" s="216">
        <f>IF(N480="sníž. přenesená",J480,0)</f>
        <v>0</v>
      </c>
      <c r="BI480" s="216">
        <f>IF(N480="nulová",J480,0)</f>
        <v>0</v>
      </c>
      <c r="BJ480" s="20" t="s">
        <v>74</v>
      </c>
      <c r="BK480" s="216">
        <f>ROUND(I480*H480,2)</f>
        <v>0</v>
      </c>
      <c r="BL480" s="20" t="s">
        <v>137</v>
      </c>
      <c r="BM480" s="215" t="s">
        <v>1269</v>
      </c>
    </row>
    <row r="481" s="2" customFormat="1">
      <c r="A481" s="41"/>
      <c r="B481" s="42"/>
      <c r="C481" s="43"/>
      <c r="D481" s="217" t="s">
        <v>126</v>
      </c>
      <c r="E481" s="43"/>
      <c r="F481" s="218" t="s">
        <v>793</v>
      </c>
      <c r="G481" s="43"/>
      <c r="H481" s="43"/>
      <c r="I481" s="219"/>
      <c r="J481" s="43"/>
      <c r="K481" s="43"/>
      <c r="L481" s="47"/>
      <c r="M481" s="220"/>
      <c r="N481" s="221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126</v>
      </c>
      <c r="AU481" s="20" t="s">
        <v>79</v>
      </c>
    </row>
    <row r="482" s="2" customFormat="1" ht="33" customHeight="1">
      <c r="A482" s="41"/>
      <c r="B482" s="42"/>
      <c r="C482" s="204" t="s">
        <v>800</v>
      </c>
      <c r="D482" s="204" t="s">
        <v>119</v>
      </c>
      <c r="E482" s="205" t="s">
        <v>796</v>
      </c>
      <c r="F482" s="206" t="s">
        <v>797</v>
      </c>
      <c r="G482" s="207" t="s">
        <v>740</v>
      </c>
      <c r="H482" s="208">
        <v>101</v>
      </c>
      <c r="I482" s="209"/>
      <c r="J482" s="210">
        <f>ROUND(I482*H482,2)</f>
        <v>0</v>
      </c>
      <c r="K482" s="206" t="s">
        <v>123</v>
      </c>
      <c r="L482" s="47"/>
      <c r="M482" s="211" t="s">
        <v>19</v>
      </c>
      <c r="N482" s="212" t="s">
        <v>40</v>
      </c>
      <c r="O482" s="87"/>
      <c r="P482" s="213">
        <f>O482*H482</f>
        <v>0</v>
      </c>
      <c r="Q482" s="213">
        <v>0.1575</v>
      </c>
      <c r="R482" s="213">
        <f>Q482*H482</f>
        <v>15.907500000000001</v>
      </c>
      <c r="S482" s="213">
        <v>0</v>
      </c>
      <c r="T482" s="214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15" t="s">
        <v>137</v>
      </c>
      <c r="AT482" s="215" t="s">
        <v>119</v>
      </c>
      <c r="AU482" s="215" t="s">
        <v>79</v>
      </c>
      <c r="AY482" s="20" t="s">
        <v>116</v>
      </c>
      <c r="BE482" s="216">
        <f>IF(N482="základní",J482,0)</f>
        <v>0</v>
      </c>
      <c r="BF482" s="216">
        <f>IF(N482="snížená",J482,0)</f>
        <v>0</v>
      </c>
      <c r="BG482" s="216">
        <f>IF(N482="zákl. přenesená",J482,0)</f>
        <v>0</v>
      </c>
      <c r="BH482" s="216">
        <f>IF(N482="sníž. přenesená",J482,0)</f>
        <v>0</v>
      </c>
      <c r="BI482" s="216">
        <f>IF(N482="nulová",J482,0)</f>
        <v>0</v>
      </c>
      <c r="BJ482" s="20" t="s">
        <v>74</v>
      </c>
      <c r="BK482" s="216">
        <f>ROUND(I482*H482,2)</f>
        <v>0</v>
      </c>
      <c r="BL482" s="20" t="s">
        <v>137</v>
      </c>
      <c r="BM482" s="215" t="s">
        <v>1270</v>
      </c>
    </row>
    <row r="483" s="2" customFormat="1">
      <c r="A483" s="41"/>
      <c r="B483" s="42"/>
      <c r="C483" s="43"/>
      <c r="D483" s="217" t="s">
        <v>126</v>
      </c>
      <c r="E483" s="43"/>
      <c r="F483" s="218" t="s">
        <v>799</v>
      </c>
      <c r="G483" s="43"/>
      <c r="H483" s="43"/>
      <c r="I483" s="219"/>
      <c r="J483" s="43"/>
      <c r="K483" s="43"/>
      <c r="L483" s="47"/>
      <c r="M483" s="220"/>
      <c r="N483" s="221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126</v>
      </c>
      <c r="AU483" s="20" t="s">
        <v>79</v>
      </c>
    </row>
    <row r="484" s="2" customFormat="1" ht="33" customHeight="1">
      <c r="A484" s="41"/>
      <c r="B484" s="42"/>
      <c r="C484" s="204" t="s">
        <v>805</v>
      </c>
      <c r="D484" s="204" t="s">
        <v>119</v>
      </c>
      <c r="E484" s="205" t="s">
        <v>801</v>
      </c>
      <c r="F484" s="206" t="s">
        <v>802</v>
      </c>
      <c r="G484" s="207" t="s">
        <v>270</v>
      </c>
      <c r="H484" s="208">
        <v>10</v>
      </c>
      <c r="I484" s="209"/>
      <c r="J484" s="210">
        <f>ROUND(I484*H484,2)</f>
        <v>0</v>
      </c>
      <c r="K484" s="206" t="s">
        <v>123</v>
      </c>
      <c r="L484" s="47"/>
      <c r="M484" s="211" t="s">
        <v>19</v>
      </c>
      <c r="N484" s="212" t="s">
        <v>40</v>
      </c>
      <c r="O484" s="87"/>
      <c r="P484" s="213">
        <f>O484*H484</f>
        <v>0</v>
      </c>
      <c r="Q484" s="213">
        <v>0.027300000000000001</v>
      </c>
      <c r="R484" s="213">
        <f>Q484*H484</f>
        <v>0.27300000000000002</v>
      </c>
      <c r="S484" s="213">
        <v>0</v>
      </c>
      <c r="T484" s="214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15" t="s">
        <v>137</v>
      </c>
      <c r="AT484" s="215" t="s">
        <v>119</v>
      </c>
      <c r="AU484" s="215" t="s">
        <v>79</v>
      </c>
      <c r="AY484" s="20" t="s">
        <v>116</v>
      </c>
      <c r="BE484" s="216">
        <f>IF(N484="základní",J484,0)</f>
        <v>0</v>
      </c>
      <c r="BF484" s="216">
        <f>IF(N484="snížená",J484,0)</f>
        <v>0</v>
      </c>
      <c r="BG484" s="216">
        <f>IF(N484="zákl. přenesená",J484,0)</f>
        <v>0</v>
      </c>
      <c r="BH484" s="216">
        <f>IF(N484="sníž. přenesená",J484,0)</f>
        <v>0</v>
      </c>
      <c r="BI484" s="216">
        <f>IF(N484="nulová",J484,0)</f>
        <v>0</v>
      </c>
      <c r="BJ484" s="20" t="s">
        <v>74</v>
      </c>
      <c r="BK484" s="216">
        <f>ROUND(I484*H484,2)</f>
        <v>0</v>
      </c>
      <c r="BL484" s="20" t="s">
        <v>137</v>
      </c>
      <c r="BM484" s="215" t="s">
        <v>1271</v>
      </c>
    </row>
    <row r="485" s="2" customFormat="1">
      <c r="A485" s="41"/>
      <c r="B485" s="42"/>
      <c r="C485" s="43"/>
      <c r="D485" s="217" t="s">
        <v>126</v>
      </c>
      <c r="E485" s="43"/>
      <c r="F485" s="218" t="s">
        <v>804</v>
      </c>
      <c r="G485" s="43"/>
      <c r="H485" s="43"/>
      <c r="I485" s="219"/>
      <c r="J485" s="43"/>
      <c r="K485" s="43"/>
      <c r="L485" s="47"/>
      <c r="M485" s="220"/>
      <c r="N485" s="221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126</v>
      </c>
      <c r="AU485" s="20" t="s">
        <v>79</v>
      </c>
    </row>
    <row r="486" s="14" customFormat="1">
      <c r="A486" s="14"/>
      <c r="B486" s="239"/>
      <c r="C486" s="240"/>
      <c r="D486" s="230" t="s">
        <v>272</v>
      </c>
      <c r="E486" s="241" t="s">
        <v>19</v>
      </c>
      <c r="F486" s="242" t="s">
        <v>1272</v>
      </c>
      <c r="G486" s="240"/>
      <c r="H486" s="243">
        <v>10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9" t="s">
        <v>272</v>
      </c>
      <c r="AU486" s="249" t="s">
        <v>79</v>
      </c>
      <c r="AV486" s="14" t="s">
        <v>79</v>
      </c>
      <c r="AW486" s="14" t="s">
        <v>274</v>
      </c>
      <c r="AX486" s="14" t="s">
        <v>74</v>
      </c>
      <c r="AY486" s="249" t="s">
        <v>116</v>
      </c>
    </row>
    <row r="487" s="2" customFormat="1" ht="24.15" customHeight="1">
      <c r="A487" s="41"/>
      <c r="B487" s="42"/>
      <c r="C487" s="204" t="s">
        <v>810</v>
      </c>
      <c r="D487" s="204" t="s">
        <v>119</v>
      </c>
      <c r="E487" s="205" t="s">
        <v>806</v>
      </c>
      <c r="F487" s="206" t="s">
        <v>807</v>
      </c>
      <c r="G487" s="207" t="s">
        <v>270</v>
      </c>
      <c r="H487" s="208">
        <v>55</v>
      </c>
      <c r="I487" s="209"/>
      <c r="J487" s="210">
        <f>ROUND(I487*H487,2)</f>
        <v>0</v>
      </c>
      <c r="K487" s="206" t="s">
        <v>123</v>
      </c>
      <c r="L487" s="47"/>
      <c r="M487" s="211" t="s">
        <v>19</v>
      </c>
      <c r="N487" s="212" t="s">
        <v>40</v>
      </c>
      <c r="O487" s="87"/>
      <c r="P487" s="213">
        <f>O487*H487</f>
        <v>0</v>
      </c>
      <c r="Q487" s="213">
        <v>0</v>
      </c>
      <c r="R487" s="213">
        <f>Q487*H487</f>
        <v>0</v>
      </c>
      <c r="S487" s="213">
        <v>0</v>
      </c>
      <c r="T487" s="214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5" t="s">
        <v>137</v>
      </c>
      <c r="AT487" s="215" t="s">
        <v>119</v>
      </c>
      <c r="AU487" s="215" t="s">
        <v>79</v>
      </c>
      <c r="AY487" s="20" t="s">
        <v>116</v>
      </c>
      <c r="BE487" s="216">
        <f>IF(N487="základní",J487,0)</f>
        <v>0</v>
      </c>
      <c r="BF487" s="216">
        <f>IF(N487="snížená",J487,0)</f>
        <v>0</v>
      </c>
      <c r="BG487" s="216">
        <f>IF(N487="zákl. přenesená",J487,0)</f>
        <v>0</v>
      </c>
      <c r="BH487" s="216">
        <f>IF(N487="sníž. přenesená",J487,0)</f>
        <v>0</v>
      </c>
      <c r="BI487" s="216">
        <f>IF(N487="nulová",J487,0)</f>
        <v>0</v>
      </c>
      <c r="BJ487" s="20" t="s">
        <v>74</v>
      </c>
      <c r="BK487" s="216">
        <f>ROUND(I487*H487,2)</f>
        <v>0</v>
      </c>
      <c r="BL487" s="20" t="s">
        <v>137</v>
      </c>
      <c r="BM487" s="215" t="s">
        <v>1273</v>
      </c>
    </row>
    <row r="488" s="2" customFormat="1">
      <c r="A488" s="41"/>
      <c r="B488" s="42"/>
      <c r="C488" s="43"/>
      <c r="D488" s="217" t="s">
        <v>126</v>
      </c>
      <c r="E488" s="43"/>
      <c r="F488" s="218" t="s">
        <v>809</v>
      </c>
      <c r="G488" s="43"/>
      <c r="H488" s="43"/>
      <c r="I488" s="219"/>
      <c r="J488" s="43"/>
      <c r="K488" s="43"/>
      <c r="L488" s="47"/>
      <c r="M488" s="220"/>
      <c r="N488" s="221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126</v>
      </c>
      <c r="AU488" s="20" t="s">
        <v>79</v>
      </c>
    </row>
    <row r="489" s="14" customFormat="1">
      <c r="A489" s="14"/>
      <c r="B489" s="239"/>
      <c r="C489" s="240"/>
      <c r="D489" s="230" t="s">
        <v>272</v>
      </c>
      <c r="E489" s="241" t="s">
        <v>19</v>
      </c>
      <c r="F489" s="242" t="s">
        <v>1274</v>
      </c>
      <c r="G489" s="240"/>
      <c r="H489" s="243">
        <v>10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9" t="s">
        <v>272</v>
      </c>
      <c r="AU489" s="249" t="s">
        <v>79</v>
      </c>
      <c r="AV489" s="14" t="s">
        <v>79</v>
      </c>
      <c r="AW489" s="14" t="s">
        <v>274</v>
      </c>
      <c r="AX489" s="14" t="s">
        <v>69</v>
      </c>
      <c r="AY489" s="249" t="s">
        <v>116</v>
      </c>
    </row>
    <row r="490" s="14" customFormat="1">
      <c r="A490" s="14"/>
      <c r="B490" s="239"/>
      <c r="C490" s="240"/>
      <c r="D490" s="230" t="s">
        <v>272</v>
      </c>
      <c r="E490" s="241" t="s">
        <v>19</v>
      </c>
      <c r="F490" s="242" t="s">
        <v>1275</v>
      </c>
      <c r="G490" s="240"/>
      <c r="H490" s="243">
        <v>45</v>
      </c>
      <c r="I490" s="244"/>
      <c r="J490" s="240"/>
      <c r="K490" s="240"/>
      <c r="L490" s="245"/>
      <c r="M490" s="246"/>
      <c r="N490" s="247"/>
      <c r="O490" s="247"/>
      <c r="P490" s="247"/>
      <c r="Q490" s="247"/>
      <c r="R490" s="247"/>
      <c r="S490" s="247"/>
      <c r="T490" s="24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9" t="s">
        <v>272</v>
      </c>
      <c r="AU490" s="249" t="s">
        <v>79</v>
      </c>
      <c r="AV490" s="14" t="s">
        <v>79</v>
      </c>
      <c r="AW490" s="14" t="s">
        <v>274</v>
      </c>
      <c r="AX490" s="14" t="s">
        <v>69</v>
      </c>
      <c r="AY490" s="249" t="s">
        <v>116</v>
      </c>
    </row>
    <row r="491" s="15" customFormat="1">
      <c r="A491" s="15"/>
      <c r="B491" s="250"/>
      <c r="C491" s="251"/>
      <c r="D491" s="230" t="s">
        <v>272</v>
      </c>
      <c r="E491" s="252" t="s">
        <v>19</v>
      </c>
      <c r="F491" s="253" t="s">
        <v>278</v>
      </c>
      <c r="G491" s="251"/>
      <c r="H491" s="254">
        <v>55</v>
      </c>
      <c r="I491" s="255"/>
      <c r="J491" s="251"/>
      <c r="K491" s="251"/>
      <c r="L491" s="256"/>
      <c r="M491" s="257"/>
      <c r="N491" s="258"/>
      <c r="O491" s="258"/>
      <c r="P491" s="258"/>
      <c r="Q491" s="258"/>
      <c r="R491" s="258"/>
      <c r="S491" s="258"/>
      <c r="T491" s="259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0" t="s">
        <v>272</v>
      </c>
      <c r="AU491" s="260" t="s">
        <v>79</v>
      </c>
      <c r="AV491" s="15" t="s">
        <v>137</v>
      </c>
      <c r="AW491" s="15" t="s">
        <v>274</v>
      </c>
      <c r="AX491" s="15" t="s">
        <v>74</v>
      </c>
      <c r="AY491" s="260" t="s">
        <v>116</v>
      </c>
    </row>
    <row r="492" s="2" customFormat="1" ht="37.8" customHeight="1">
      <c r="A492" s="41"/>
      <c r="B492" s="42"/>
      <c r="C492" s="204" t="s">
        <v>815</v>
      </c>
      <c r="D492" s="204" t="s">
        <v>119</v>
      </c>
      <c r="E492" s="205" t="s">
        <v>1276</v>
      </c>
      <c r="F492" s="206" t="s">
        <v>1277</v>
      </c>
      <c r="G492" s="207" t="s">
        <v>740</v>
      </c>
      <c r="H492" s="208">
        <v>10</v>
      </c>
      <c r="I492" s="209"/>
      <c r="J492" s="210">
        <f>ROUND(I492*H492,2)</f>
        <v>0</v>
      </c>
      <c r="K492" s="206" t="s">
        <v>123</v>
      </c>
      <c r="L492" s="47"/>
      <c r="M492" s="211" t="s">
        <v>19</v>
      </c>
      <c r="N492" s="212" t="s">
        <v>40</v>
      </c>
      <c r="O492" s="87"/>
      <c r="P492" s="213">
        <f>O492*H492</f>
        <v>0</v>
      </c>
      <c r="Q492" s="213">
        <v>0</v>
      </c>
      <c r="R492" s="213">
        <f>Q492*H492</f>
        <v>0</v>
      </c>
      <c r="S492" s="213">
        <v>0.33000000000000002</v>
      </c>
      <c r="T492" s="214">
        <f>S492*H492</f>
        <v>3.3000000000000003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5" t="s">
        <v>137</v>
      </c>
      <c r="AT492" s="215" t="s">
        <v>119</v>
      </c>
      <c r="AU492" s="215" t="s">
        <v>79</v>
      </c>
      <c r="AY492" s="20" t="s">
        <v>116</v>
      </c>
      <c r="BE492" s="216">
        <f>IF(N492="základní",J492,0)</f>
        <v>0</v>
      </c>
      <c r="BF492" s="216">
        <f>IF(N492="snížená",J492,0)</f>
        <v>0</v>
      </c>
      <c r="BG492" s="216">
        <f>IF(N492="zákl. přenesená",J492,0)</f>
        <v>0</v>
      </c>
      <c r="BH492" s="216">
        <f>IF(N492="sníž. přenesená",J492,0)</f>
        <v>0</v>
      </c>
      <c r="BI492" s="216">
        <f>IF(N492="nulová",J492,0)</f>
        <v>0</v>
      </c>
      <c r="BJ492" s="20" t="s">
        <v>74</v>
      </c>
      <c r="BK492" s="216">
        <f>ROUND(I492*H492,2)</f>
        <v>0</v>
      </c>
      <c r="BL492" s="20" t="s">
        <v>137</v>
      </c>
      <c r="BM492" s="215" t="s">
        <v>1278</v>
      </c>
    </row>
    <row r="493" s="2" customFormat="1">
      <c r="A493" s="41"/>
      <c r="B493" s="42"/>
      <c r="C493" s="43"/>
      <c r="D493" s="217" t="s">
        <v>126</v>
      </c>
      <c r="E493" s="43"/>
      <c r="F493" s="218" t="s">
        <v>1279</v>
      </c>
      <c r="G493" s="43"/>
      <c r="H493" s="43"/>
      <c r="I493" s="219"/>
      <c r="J493" s="43"/>
      <c r="K493" s="43"/>
      <c r="L493" s="47"/>
      <c r="M493" s="220"/>
      <c r="N493" s="221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126</v>
      </c>
      <c r="AU493" s="20" t="s">
        <v>79</v>
      </c>
    </row>
    <row r="494" s="14" customFormat="1">
      <c r="A494" s="14"/>
      <c r="B494" s="239"/>
      <c r="C494" s="240"/>
      <c r="D494" s="230" t="s">
        <v>272</v>
      </c>
      <c r="E494" s="241" t="s">
        <v>19</v>
      </c>
      <c r="F494" s="242" t="s">
        <v>1280</v>
      </c>
      <c r="G494" s="240"/>
      <c r="H494" s="243">
        <v>10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9" t="s">
        <v>272</v>
      </c>
      <c r="AU494" s="249" t="s">
        <v>79</v>
      </c>
      <c r="AV494" s="14" t="s">
        <v>79</v>
      </c>
      <c r="AW494" s="14" t="s">
        <v>274</v>
      </c>
      <c r="AX494" s="14" t="s">
        <v>74</v>
      </c>
      <c r="AY494" s="249" t="s">
        <v>116</v>
      </c>
    </row>
    <row r="495" s="2" customFormat="1" ht="44.25" customHeight="1">
      <c r="A495" s="41"/>
      <c r="B495" s="42"/>
      <c r="C495" s="204" t="s">
        <v>820</v>
      </c>
      <c r="D495" s="204" t="s">
        <v>119</v>
      </c>
      <c r="E495" s="205" t="s">
        <v>811</v>
      </c>
      <c r="F495" s="206" t="s">
        <v>812</v>
      </c>
      <c r="G495" s="207" t="s">
        <v>298</v>
      </c>
      <c r="H495" s="208">
        <v>6</v>
      </c>
      <c r="I495" s="209"/>
      <c r="J495" s="210">
        <f>ROUND(I495*H495,2)</f>
        <v>0</v>
      </c>
      <c r="K495" s="206" t="s">
        <v>123</v>
      </c>
      <c r="L495" s="47"/>
      <c r="M495" s="211" t="s">
        <v>19</v>
      </c>
      <c r="N495" s="212" t="s">
        <v>40</v>
      </c>
      <c r="O495" s="87"/>
      <c r="P495" s="213">
        <f>O495*H495</f>
        <v>0</v>
      </c>
      <c r="Q495" s="213">
        <v>0.0031570000000000001</v>
      </c>
      <c r="R495" s="213">
        <f>Q495*H495</f>
        <v>0.018942000000000001</v>
      </c>
      <c r="S495" s="213">
        <v>0.069000000000000006</v>
      </c>
      <c r="T495" s="214">
        <f>S495*H495</f>
        <v>0.41400000000000003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5" t="s">
        <v>137</v>
      </c>
      <c r="AT495" s="215" t="s">
        <v>119</v>
      </c>
      <c r="AU495" s="215" t="s">
        <v>79</v>
      </c>
      <c r="AY495" s="20" t="s">
        <v>116</v>
      </c>
      <c r="BE495" s="216">
        <f>IF(N495="základní",J495,0)</f>
        <v>0</v>
      </c>
      <c r="BF495" s="216">
        <f>IF(N495="snížená",J495,0)</f>
        <v>0</v>
      </c>
      <c r="BG495" s="216">
        <f>IF(N495="zákl. přenesená",J495,0)</f>
        <v>0</v>
      </c>
      <c r="BH495" s="216">
        <f>IF(N495="sníž. přenesená",J495,0)</f>
        <v>0</v>
      </c>
      <c r="BI495" s="216">
        <f>IF(N495="nulová",J495,0)</f>
        <v>0</v>
      </c>
      <c r="BJ495" s="20" t="s">
        <v>74</v>
      </c>
      <c r="BK495" s="216">
        <f>ROUND(I495*H495,2)</f>
        <v>0</v>
      </c>
      <c r="BL495" s="20" t="s">
        <v>137</v>
      </c>
      <c r="BM495" s="215" t="s">
        <v>1281</v>
      </c>
    </row>
    <row r="496" s="2" customFormat="1">
      <c r="A496" s="41"/>
      <c r="B496" s="42"/>
      <c r="C496" s="43"/>
      <c r="D496" s="217" t="s">
        <v>126</v>
      </c>
      <c r="E496" s="43"/>
      <c r="F496" s="218" t="s">
        <v>814</v>
      </c>
      <c r="G496" s="43"/>
      <c r="H496" s="43"/>
      <c r="I496" s="219"/>
      <c r="J496" s="43"/>
      <c r="K496" s="43"/>
      <c r="L496" s="47"/>
      <c r="M496" s="220"/>
      <c r="N496" s="221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126</v>
      </c>
      <c r="AU496" s="20" t="s">
        <v>79</v>
      </c>
    </row>
    <row r="497" s="14" customFormat="1">
      <c r="A497" s="14"/>
      <c r="B497" s="239"/>
      <c r="C497" s="240"/>
      <c r="D497" s="230" t="s">
        <v>272</v>
      </c>
      <c r="E497" s="241" t="s">
        <v>19</v>
      </c>
      <c r="F497" s="242" t="s">
        <v>1282</v>
      </c>
      <c r="G497" s="240"/>
      <c r="H497" s="243">
        <v>5.3999999999999995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9" t="s">
        <v>272</v>
      </c>
      <c r="AU497" s="249" t="s">
        <v>79</v>
      </c>
      <c r="AV497" s="14" t="s">
        <v>79</v>
      </c>
      <c r="AW497" s="14" t="s">
        <v>274</v>
      </c>
      <c r="AX497" s="14" t="s">
        <v>69</v>
      </c>
      <c r="AY497" s="249" t="s">
        <v>116</v>
      </c>
    </row>
    <row r="498" s="14" customFormat="1">
      <c r="A498" s="14"/>
      <c r="B498" s="239"/>
      <c r="C498" s="240"/>
      <c r="D498" s="230" t="s">
        <v>272</v>
      </c>
      <c r="E498" s="241" t="s">
        <v>19</v>
      </c>
      <c r="F498" s="242" t="s">
        <v>1283</v>
      </c>
      <c r="G498" s="240"/>
      <c r="H498" s="243">
        <v>6</v>
      </c>
      <c r="I498" s="244"/>
      <c r="J498" s="240"/>
      <c r="K498" s="240"/>
      <c r="L498" s="245"/>
      <c r="M498" s="246"/>
      <c r="N498" s="247"/>
      <c r="O498" s="247"/>
      <c r="P498" s="247"/>
      <c r="Q498" s="247"/>
      <c r="R498" s="247"/>
      <c r="S498" s="247"/>
      <c r="T498" s="248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9" t="s">
        <v>272</v>
      </c>
      <c r="AU498" s="249" t="s">
        <v>79</v>
      </c>
      <c r="AV498" s="14" t="s">
        <v>79</v>
      </c>
      <c r="AW498" s="14" t="s">
        <v>274</v>
      </c>
      <c r="AX498" s="14" t="s">
        <v>74</v>
      </c>
      <c r="AY498" s="249" t="s">
        <v>116</v>
      </c>
    </row>
    <row r="499" s="2" customFormat="1" ht="44.25" customHeight="1">
      <c r="A499" s="41"/>
      <c r="B499" s="42"/>
      <c r="C499" s="204" t="s">
        <v>826</v>
      </c>
      <c r="D499" s="204" t="s">
        <v>119</v>
      </c>
      <c r="E499" s="205" t="s">
        <v>816</v>
      </c>
      <c r="F499" s="206" t="s">
        <v>817</v>
      </c>
      <c r="G499" s="207" t="s">
        <v>298</v>
      </c>
      <c r="H499" s="208">
        <v>1.1000000000000001</v>
      </c>
      <c r="I499" s="209"/>
      <c r="J499" s="210">
        <f>ROUND(I499*H499,2)</f>
        <v>0</v>
      </c>
      <c r="K499" s="206" t="s">
        <v>123</v>
      </c>
      <c r="L499" s="47"/>
      <c r="M499" s="211" t="s">
        <v>19</v>
      </c>
      <c r="N499" s="212" t="s">
        <v>40</v>
      </c>
      <c r="O499" s="87"/>
      <c r="P499" s="213">
        <f>O499*H499</f>
        <v>0</v>
      </c>
      <c r="Q499" s="213">
        <v>0.0039519999999999998</v>
      </c>
      <c r="R499" s="213">
        <f>Q499*H499</f>
        <v>0.0043471999999999998</v>
      </c>
      <c r="S499" s="213">
        <v>0.16</v>
      </c>
      <c r="T499" s="214">
        <f>S499*H499</f>
        <v>0.17600000000000002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15" t="s">
        <v>137</v>
      </c>
      <c r="AT499" s="215" t="s">
        <v>119</v>
      </c>
      <c r="AU499" s="215" t="s">
        <v>79</v>
      </c>
      <c r="AY499" s="20" t="s">
        <v>116</v>
      </c>
      <c r="BE499" s="216">
        <f>IF(N499="základní",J499,0)</f>
        <v>0</v>
      </c>
      <c r="BF499" s="216">
        <f>IF(N499="snížená",J499,0)</f>
        <v>0</v>
      </c>
      <c r="BG499" s="216">
        <f>IF(N499="zákl. přenesená",J499,0)</f>
        <v>0</v>
      </c>
      <c r="BH499" s="216">
        <f>IF(N499="sníž. přenesená",J499,0)</f>
        <v>0</v>
      </c>
      <c r="BI499" s="216">
        <f>IF(N499="nulová",J499,0)</f>
        <v>0</v>
      </c>
      <c r="BJ499" s="20" t="s">
        <v>74</v>
      </c>
      <c r="BK499" s="216">
        <f>ROUND(I499*H499,2)</f>
        <v>0</v>
      </c>
      <c r="BL499" s="20" t="s">
        <v>137</v>
      </c>
      <c r="BM499" s="215" t="s">
        <v>1284</v>
      </c>
    </row>
    <row r="500" s="2" customFormat="1">
      <c r="A500" s="41"/>
      <c r="B500" s="42"/>
      <c r="C500" s="43"/>
      <c r="D500" s="217" t="s">
        <v>126</v>
      </c>
      <c r="E500" s="43"/>
      <c r="F500" s="218" t="s">
        <v>819</v>
      </c>
      <c r="G500" s="43"/>
      <c r="H500" s="43"/>
      <c r="I500" s="219"/>
      <c r="J500" s="43"/>
      <c r="K500" s="43"/>
      <c r="L500" s="47"/>
      <c r="M500" s="220"/>
      <c r="N500" s="221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126</v>
      </c>
      <c r="AU500" s="20" t="s">
        <v>79</v>
      </c>
    </row>
    <row r="501" s="14" customFormat="1">
      <c r="A501" s="14"/>
      <c r="B501" s="239"/>
      <c r="C501" s="240"/>
      <c r="D501" s="230" t="s">
        <v>272</v>
      </c>
      <c r="E501" s="241" t="s">
        <v>19</v>
      </c>
      <c r="F501" s="242" t="s">
        <v>1285</v>
      </c>
      <c r="G501" s="240"/>
      <c r="H501" s="243">
        <v>1.1000000000000001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9" t="s">
        <v>272</v>
      </c>
      <c r="AU501" s="249" t="s">
        <v>79</v>
      </c>
      <c r="AV501" s="14" t="s">
        <v>79</v>
      </c>
      <c r="AW501" s="14" t="s">
        <v>274</v>
      </c>
      <c r="AX501" s="14" t="s">
        <v>74</v>
      </c>
      <c r="AY501" s="249" t="s">
        <v>116</v>
      </c>
    </row>
    <row r="502" s="2" customFormat="1" ht="78" customHeight="1">
      <c r="A502" s="41"/>
      <c r="B502" s="42"/>
      <c r="C502" s="204" t="s">
        <v>833</v>
      </c>
      <c r="D502" s="204" t="s">
        <v>119</v>
      </c>
      <c r="E502" s="205" t="s">
        <v>1286</v>
      </c>
      <c r="F502" s="206" t="s">
        <v>1287</v>
      </c>
      <c r="G502" s="207" t="s">
        <v>298</v>
      </c>
      <c r="H502" s="208">
        <v>137</v>
      </c>
      <c r="I502" s="209"/>
      <c r="J502" s="210">
        <f>ROUND(I502*H502,2)</f>
        <v>0</v>
      </c>
      <c r="K502" s="206" t="s">
        <v>123</v>
      </c>
      <c r="L502" s="47"/>
      <c r="M502" s="211" t="s">
        <v>19</v>
      </c>
      <c r="N502" s="212" t="s">
        <v>40</v>
      </c>
      <c r="O502" s="87"/>
      <c r="P502" s="213">
        <f>O502*H502</f>
        <v>0</v>
      </c>
      <c r="Q502" s="213">
        <v>0</v>
      </c>
      <c r="R502" s="213">
        <f>Q502*H502</f>
        <v>0</v>
      </c>
      <c r="S502" s="213">
        <v>0</v>
      </c>
      <c r="T502" s="214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5" t="s">
        <v>137</v>
      </c>
      <c r="AT502" s="215" t="s">
        <v>119</v>
      </c>
      <c r="AU502" s="215" t="s">
        <v>79</v>
      </c>
      <c r="AY502" s="20" t="s">
        <v>116</v>
      </c>
      <c r="BE502" s="216">
        <f>IF(N502="základní",J502,0)</f>
        <v>0</v>
      </c>
      <c r="BF502" s="216">
        <f>IF(N502="snížená",J502,0)</f>
        <v>0</v>
      </c>
      <c r="BG502" s="216">
        <f>IF(N502="zákl. přenesená",J502,0)</f>
        <v>0</v>
      </c>
      <c r="BH502" s="216">
        <f>IF(N502="sníž. přenesená",J502,0)</f>
        <v>0</v>
      </c>
      <c r="BI502" s="216">
        <f>IF(N502="nulová",J502,0)</f>
        <v>0</v>
      </c>
      <c r="BJ502" s="20" t="s">
        <v>74</v>
      </c>
      <c r="BK502" s="216">
        <f>ROUND(I502*H502,2)</f>
        <v>0</v>
      </c>
      <c r="BL502" s="20" t="s">
        <v>137</v>
      </c>
      <c r="BM502" s="215" t="s">
        <v>1288</v>
      </c>
    </row>
    <row r="503" s="2" customFormat="1">
      <c r="A503" s="41"/>
      <c r="B503" s="42"/>
      <c r="C503" s="43"/>
      <c r="D503" s="217" t="s">
        <v>126</v>
      </c>
      <c r="E503" s="43"/>
      <c r="F503" s="218" t="s">
        <v>1289</v>
      </c>
      <c r="G503" s="43"/>
      <c r="H503" s="43"/>
      <c r="I503" s="219"/>
      <c r="J503" s="43"/>
      <c r="K503" s="43"/>
      <c r="L503" s="47"/>
      <c r="M503" s="220"/>
      <c r="N503" s="221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126</v>
      </c>
      <c r="AU503" s="20" t="s">
        <v>79</v>
      </c>
    </row>
    <row r="504" s="2" customFormat="1" ht="78" customHeight="1">
      <c r="A504" s="41"/>
      <c r="B504" s="42"/>
      <c r="C504" s="204" t="s">
        <v>838</v>
      </c>
      <c r="D504" s="204" t="s">
        <v>119</v>
      </c>
      <c r="E504" s="205" t="s">
        <v>821</v>
      </c>
      <c r="F504" s="206" t="s">
        <v>822</v>
      </c>
      <c r="G504" s="207" t="s">
        <v>298</v>
      </c>
      <c r="H504" s="208">
        <v>44</v>
      </c>
      <c r="I504" s="209"/>
      <c r="J504" s="210">
        <f>ROUND(I504*H504,2)</f>
        <v>0</v>
      </c>
      <c r="K504" s="206" t="s">
        <v>123</v>
      </c>
      <c r="L504" s="47"/>
      <c r="M504" s="211" t="s">
        <v>19</v>
      </c>
      <c r="N504" s="212" t="s">
        <v>40</v>
      </c>
      <c r="O504" s="87"/>
      <c r="P504" s="213">
        <f>O504*H504</f>
        <v>0</v>
      </c>
      <c r="Q504" s="213">
        <v>0</v>
      </c>
      <c r="R504" s="213">
        <f>Q504*H504</f>
        <v>0</v>
      </c>
      <c r="S504" s="213">
        <v>0</v>
      </c>
      <c r="T504" s="214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5" t="s">
        <v>137</v>
      </c>
      <c r="AT504" s="215" t="s">
        <v>119</v>
      </c>
      <c r="AU504" s="215" t="s">
        <v>79</v>
      </c>
      <c r="AY504" s="20" t="s">
        <v>116</v>
      </c>
      <c r="BE504" s="216">
        <f>IF(N504="základní",J504,0)</f>
        <v>0</v>
      </c>
      <c r="BF504" s="216">
        <f>IF(N504="snížená",J504,0)</f>
        <v>0</v>
      </c>
      <c r="BG504" s="216">
        <f>IF(N504="zákl. přenesená",J504,0)</f>
        <v>0</v>
      </c>
      <c r="BH504" s="216">
        <f>IF(N504="sníž. přenesená",J504,0)</f>
        <v>0</v>
      </c>
      <c r="BI504" s="216">
        <f>IF(N504="nulová",J504,0)</f>
        <v>0</v>
      </c>
      <c r="BJ504" s="20" t="s">
        <v>74</v>
      </c>
      <c r="BK504" s="216">
        <f>ROUND(I504*H504,2)</f>
        <v>0</v>
      </c>
      <c r="BL504" s="20" t="s">
        <v>137</v>
      </c>
      <c r="BM504" s="215" t="s">
        <v>1290</v>
      </c>
    </row>
    <row r="505" s="2" customFormat="1">
      <c r="A505" s="41"/>
      <c r="B505" s="42"/>
      <c r="C505" s="43"/>
      <c r="D505" s="217" t="s">
        <v>126</v>
      </c>
      <c r="E505" s="43"/>
      <c r="F505" s="218" t="s">
        <v>824</v>
      </c>
      <c r="G505" s="43"/>
      <c r="H505" s="43"/>
      <c r="I505" s="219"/>
      <c r="J505" s="43"/>
      <c r="K505" s="43"/>
      <c r="L505" s="47"/>
      <c r="M505" s="220"/>
      <c r="N505" s="221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126</v>
      </c>
      <c r="AU505" s="20" t="s">
        <v>79</v>
      </c>
    </row>
    <row r="506" s="2" customFormat="1" ht="78" customHeight="1">
      <c r="A506" s="41"/>
      <c r="B506" s="42"/>
      <c r="C506" s="204" t="s">
        <v>843</v>
      </c>
      <c r="D506" s="204" t="s">
        <v>119</v>
      </c>
      <c r="E506" s="205" t="s">
        <v>1291</v>
      </c>
      <c r="F506" s="206" t="s">
        <v>1292</v>
      </c>
      <c r="G506" s="207" t="s">
        <v>270</v>
      </c>
      <c r="H506" s="208">
        <v>67.5</v>
      </c>
      <c r="I506" s="209"/>
      <c r="J506" s="210">
        <f>ROUND(I506*H506,2)</f>
        <v>0</v>
      </c>
      <c r="K506" s="206" t="s">
        <v>123</v>
      </c>
      <c r="L506" s="47"/>
      <c r="M506" s="211" t="s">
        <v>19</v>
      </c>
      <c r="N506" s="212" t="s">
        <v>40</v>
      </c>
      <c r="O506" s="87"/>
      <c r="P506" s="213">
        <f>O506*H506</f>
        <v>0</v>
      </c>
      <c r="Q506" s="213">
        <v>0</v>
      </c>
      <c r="R506" s="213">
        <f>Q506*H506</f>
        <v>0</v>
      </c>
      <c r="S506" s="213">
        <v>0</v>
      </c>
      <c r="T506" s="214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5" t="s">
        <v>137</v>
      </c>
      <c r="AT506" s="215" t="s">
        <v>119</v>
      </c>
      <c r="AU506" s="215" t="s">
        <v>79</v>
      </c>
      <c r="AY506" s="20" t="s">
        <v>116</v>
      </c>
      <c r="BE506" s="216">
        <f>IF(N506="základní",J506,0)</f>
        <v>0</v>
      </c>
      <c r="BF506" s="216">
        <f>IF(N506="snížená",J506,0)</f>
        <v>0</v>
      </c>
      <c r="BG506" s="216">
        <f>IF(N506="zákl. přenesená",J506,0)</f>
        <v>0</v>
      </c>
      <c r="BH506" s="216">
        <f>IF(N506="sníž. přenesená",J506,0)</f>
        <v>0</v>
      </c>
      <c r="BI506" s="216">
        <f>IF(N506="nulová",J506,0)</f>
        <v>0</v>
      </c>
      <c r="BJ506" s="20" t="s">
        <v>74</v>
      </c>
      <c r="BK506" s="216">
        <f>ROUND(I506*H506,2)</f>
        <v>0</v>
      </c>
      <c r="BL506" s="20" t="s">
        <v>137</v>
      </c>
      <c r="BM506" s="215" t="s">
        <v>1293</v>
      </c>
    </row>
    <row r="507" s="2" customFormat="1">
      <c r="A507" s="41"/>
      <c r="B507" s="42"/>
      <c r="C507" s="43"/>
      <c r="D507" s="217" t="s">
        <v>126</v>
      </c>
      <c r="E507" s="43"/>
      <c r="F507" s="218" t="s">
        <v>1294</v>
      </c>
      <c r="G507" s="43"/>
      <c r="H507" s="43"/>
      <c r="I507" s="219"/>
      <c r="J507" s="43"/>
      <c r="K507" s="43"/>
      <c r="L507" s="47"/>
      <c r="M507" s="220"/>
      <c r="N507" s="221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126</v>
      </c>
      <c r="AU507" s="20" t="s">
        <v>79</v>
      </c>
    </row>
    <row r="508" s="2" customFormat="1" ht="76.35" customHeight="1">
      <c r="A508" s="41"/>
      <c r="B508" s="42"/>
      <c r="C508" s="204" t="s">
        <v>849</v>
      </c>
      <c r="D508" s="204" t="s">
        <v>119</v>
      </c>
      <c r="E508" s="205" t="s">
        <v>827</v>
      </c>
      <c r="F508" s="206" t="s">
        <v>828</v>
      </c>
      <c r="G508" s="207" t="s">
        <v>270</v>
      </c>
      <c r="H508" s="208">
        <v>34</v>
      </c>
      <c r="I508" s="209"/>
      <c r="J508" s="210">
        <f>ROUND(I508*H508,2)</f>
        <v>0</v>
      </c>
      <c r="K508" s="206" t="s">
        <v>123</v>
      </c>
      <c r="L508" s="47"/>
      <c r="M508" s="211" t="s">
        <v>19</v>
      </c>
      <c r="N508" s="212" t="s">
        <v>40</v>
      </c>
      <c r="O508" s="87"/>
      <c r="P508" s="213">
        <f>O508*H508</f>
        <v>0</v>
      </c>
      <c r="Q508" s="213">
        <v>0</v>
      </c>
      <c r="R508" s="213">
        <f>Q508*H508</f>
        <v>0</v>
      </c>
      <c r="S508" s="213">
        <v>0</v>
      </c>
      <c r="T508" s="214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5" t="s">
        <v>137</v>
      </c>
      <c r="AT508" s="215" t="s">
        <v>119</v>
      </c>
      <c r="AU508" s="215" t="s">
        <v>79</v>
      </c>
      <c r="AY508" s="20" t="s">
        <v>116</v>
      </c>
      <c r="BE508" s="216">
        <f>IF(N508="základní",J508,0)</f>
        <v>0</v>
      </c>
      <c r="BF508" s="216">
        <f>IF(N508="snížená",J508,0)</f>
        <v>0</v>
      </c>
      <c r="BG508" s="216">
        <f>IF(N508="zákl. přenesená",J508,0)</f>
        <v>0</v>
      </c>
      <c r="BH508" s="216">
        <f>IF(N508="sníž. přenesená",J508,0)</f>
        <v>0</v>
      </c>
      <c r="BI508" s="216">
        <f>IF(N508="nulová",J508,0)</f>
        <v>0</v>
      </c>
      <c r="BJ508" s="20" t="s">
        <v>74</v>
      </c>
      <c r="BK508" s="216">
        <f>ROUND(I508*H508,2)</f>
        <v>0</v>
      </c>
      <c r="BL508" s="20" t="s">
        <v>137</v>
      </c>
      <c r="BM508" s="215" t="s">
        <v>1295</v>
      </c>
    </row>
    <row r="509" s="2" customFormat="1">
      <c r="A509" s="41"/>
      <c r="B509" s="42"/>
      <c r="C509" s="43"/>
      <c r="D509" s="217" t="s">
        <v>126</v>
      </c>
      <c r="E509" s="43"/>
      <c r="F509" s="218" t="s">
        <v>830</v>
      </c>
      <c r="G509" s="43"/>
      <c r="H509" s="43"/>
      <c r="I509" s="219"/>
      <c r="J509" s="43"/>
      <c r="K509" s="43"/>
      <c r="L509" s="47"/>
      <c r="M509" s="220"/>
      <c r="N509" s="221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126</v>
      </c>
      <c r="AU509" s="20" t="s">
        <v>79</v>
      </c>
    </row>
    <row r="510" s="12" customFormat="1" ht="22.8" customHeight="1">
      <c r="A510" s="12"/>
      <c r="B510" s="188"/>
      <c r="C510" s="189"/>
      <c r="D510" s="190" t="s">
        <v>68</v>
      </c>
      <c r="E510" s="202" t="s">
        <v>831</v>
      </c>
      <c r="F510" s="202" t="s">
        <v>832</v>
      </c>
      <c r="G510" s="189"/>
      <c r="H510" s="189"/>
      <c r="I510" s="192"/>
      <c r="J510" s="203">
        <f>BK510</f>
        <v>0</v>
      </c>
      <c r="K510" s="189"/>
      <c r="L510" s="194"/>
      <c r="M510" s="195"/>
      <c r="N510" s="196"/>
      <c r="O510" s="196"/>
      <c r="P510" s="197">
        <f>SUM(P511:P540)</f>
        <v>0</v>
      </c>
      <c r="Q510" s="196"/>
      <c r="R510" s="197">
        <f>SUM(R511:R540)</f>
        <v>58.625450340000008</v>
      </c>
      <c r="S510" s="196"/>
      <c r="T510" s="198">
        <f>SUM(T511:T540)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199" t="s">
        <v>74</v>
      </c>
      <c r="AT510" s="200" t="s">
        <v>68</v>
      </c>
      <c r="AU510" s="200" t="s">
        <v>74</v>
      </c>
      <c r="AY510" s="199" t="s">
        <v>116</v>
      </c>
      <c r="BK510" s="201">
        <f>SUM(BK511:BK540)</f>
        <v>0</v>
      </c>
    </row>
    <row r="511" s="2" customFormat="1" ht="37.8" customHeight="1">
      <c r="A511" s="41"/>
      <c r="B511" s="42"/>
      <c r="C511" s="204" t="s">
        <v>864</v>
      </c>
      <c r="D511" s="204" t="s">
        <v>119</v>
      </c>
      <c r="E511" s="205" t="s">
        <v>834</v>
      </c>
      <c r="F511" s="206" t="s">
        <v>835</v>
      </c>
      <c r="G511" s="207" t="s">
        <v>740</v>
      </c>
      <c r="H511" s="208">
        <v>3</v>
      </c>
      <c r="I511" s="209"/>
      <c r="J511" s="210">
        <f>ROUND(I511*H511,2)</f>
        <v>0</v>
      </c>
      <c r="K511" s="206" t="s">
        <v>123</v>
      </c>
      <c r="L511" s="47"/>
      <c r="M511" s="211" t="s">
        <v>19</v>
      </c>
      <c r="N511" s="212" t="s">
        <v>40</v>
      </c>
      <c r="O511" s="87"/>
      <c r="P511" s="213">
        <f>O511*H511</f>
        <v>0</v>
      </c>
      <c r="Q511" s="213">
        <v>0.00064999999999999997</v>
      </c>
      <c r="R511" s="213">
        <f>Q511*H511</f>
        <v>0.0019499999999999999</v>
      </c>
      <c r="S511" s="213">
        <v>0</v>
      </c>
      <c r="T511" s="214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5" t="s">
        <v>137</v>
      </c>
      <c r="AT511" s="215" t="s">
        <v>119</v>
      </c>
      <c r="AU511" s="215" t="s">
        <v>79</v>
      </c>
      <c r="AY511" s="20" t="s">
        <v>116</v>
      </c>
      <c r="BE511" s="216">
        <f>IF(N511="základní",J511,0)</f>
        <v>0</v>
      </c>
      <c r="BF511" s="216">
        <f>IF(N511="snížená",J511,0)</f>
        <v>0</v>
      </c>
      <c r="BG511" s="216">
        <f>IF(N511="zákl. přenesená",J511,0)</f>
        <v>0</v>
      </c>
      <c r="BH511" s="216">
        <f>IF(N511="sníž. přenesená",J511,0)</f>
        <v>0</v>
      </c>
      <c r="BI511" s="216">
        <f>IF(N511="nulová",J511,0)</f>
        <v>0</v>
      </c>
      <c r="BJ511" s="20" t="s">
        <v>74</v>
      </c>
      <c r="BK511" s="216">
        <f>ROUND(I511*H511,2)</f>
        <v>0</v>
      </c>
      <c r="BL511" s="20" t="s">
        <v>137</v>
      </c>
      <c r="BM511" s="215" t="s">
        <v>1296</v>
      </c>
    </row>
    <row r="512" s="2" customFormat="1">
      <c r="A512" s="41"/>
      <c r="B512" s="42"/>
      <c r="C512" s="43"/>
      <c r="D512" s="217" t="s">
        <v>126</v>
      </c>
      <c r="E512" s="43"/>
      <c r="F512" s="218" t="s">
        <v>837</v>
      </c>
      <c r="G512" s="43"/>
      <c r="H512" s="43"/>
      <c r="I512" s="219"/>
      <c r="J512" s="43"/>
      <c r="K512" s="43"/>
      <c r="L512" s="47"/>
      <c r="M512" s="220"/>
      <c r="N512" s="221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126</v>
      </c>
      <c r="AU512" s="20" t="s">
        <v>79</v>
      </c>
    </row>
    <row r="513" s="2" customFormat="1" ht="37.8" customHeight="1">
      <c r="A513" s="41"/>
      <c r="B513" s="42"/>
      <c r="C513" s="204" t="s">
        <v>870</v>
      </c>
      <c r="D513" s="204" t="s">
        <v>119</v>
      </c>
      <c r="E513" s="205" t="s">
        <v>839</v>
      </c>
      <c r="F513" s="206" t="s">
        <v>840</v>
      </c>
      <c r="G513" s="207" t="s">
        <v>740</v>
      </c>
      <c r="H513" s="208">
        <v>3</v>
      </c>
      <c r="I513" s="209"/>
      <c r="J513" s="210">
        <f>ROUND(I513*H513,2)</f>
        <v>0</v>
      </c>
      <c r="K513" s="206" t="s">
        <v>123</v>
      </c>
      <c r="L513" s="47"/>
      <c r="M513" s="211" t="s">
        <v>19</v>
      </c>
      <c r="N513" s="212" t="s">
        <v>40</v>
      </c>
      <c r="O513" s="87"/>
      <c r="P513" s="213">
        <f>O513*H513</f>
        <v>0</v>
      </c>
      <c r="Q513" s="213">
        <v>0</v>
      </c>
      <c r="R513" s="213">
        <f>Q513*H513</f>
        <v>0</v>
      </c>
      <c r="S513" s="213">
        <v>0</v>
      </c>
      <c r="T513" s="214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5" t="s">
        <v>137</v>
      </c>
      <c r="AT513" s="215" t="s">
        <v>119</v>
      </c>
      <c r="AU513" s="215" t="s">
        <v>79</v>
      </c>
      <c r="AY513" s="20" t="s">
        <v>116</v>
      </c>
      <c r="BE513" s="216">
        <f>IF(N513="základní",J513,0)</f>
        <v>0</v>
      </c>
      <c r="BF513" s="216">
        <f>IF(N513="snížená",J513,0)</f>
        <v>0</v>
      </c>
      <c r="BG513" s="216">
        <f>IF(N513="zákl. přenesená",J513,0)</f>
        <v>0</v>
      </c>
      <c r="BH513" s="216">
        <f>IF(N513="sníž. přenesená",J513,0)</f>
        <v>0</v>
      </c>
      <c r="BI513" s="216">
        <f>IF(N513="nulová",J513,0)</f>
        <v>0</v>
      </c>
      <c r="BJ513" s="20" t="s">
        <v>74</v>
      </c>
      <c r="BK513" s="216">
        <f>ROUND(I513*H513,2)</f>
        <v>0</v>
      </c>
      <c r="BL513" s="20" t="s">
        <v>137</v>
      </c>
      <c r="BM513" s="215" t="s">
        <v>1297</v>
      </c>
    </row>
    <row r="514" s="2" customFormat="1">
      <c r="A514" s="41"/>
      <c r="B514" s="42"/>
      <c r="C514" s="43"/>
      <c r="D514" s="217" t="s">
        <v>126</v>
      </c>
      <c r="E514" s="43"/>
      <c r="F514" s="218" t="s">
        <v>842</v>
      </c>
      <c r="G514" s="43"/>
      <c r="H514" s="43"/>
      <c r="I514" s="219"/>
      <c r="J514" s="43"/>
      <c r="K514" s="43"/>
      <c r="L514" s="47"/>
      <c r="M514" s="220"/>
      <c r="N514" s="221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126</v>
      </c>
      <c r="AU514" s="20" t="s">
        <v>79</v>
      </c>
    </row>
    <row r="515" s="2" customFormat="1" ht="37.8" customHeight="1">
      <c r="A515" s="41"/>
      <c r="B515" s="42"/>
      <c r="C515" s="204" t="s">
        <v>854</v>
      </c>
      <c r="D515" s="204" t="s">
        <v>119</v>
      </c>
      <c r="E515" s="205" t="s">
        <v>844</v>
      </c>
      <c r="F515" s="206" t="s">
        <v>845</v>
      </c>
      <c r="G515" s="207" t="s">
        <v>270</v>
      </c>
      <c r="H515" s="208">
        <v>18</v>
      </c>
      <c r="I515" s="209"/>
      <c r="J515" s="210">
        <f>ROUND(I515*H515,2)</f>
        <v>0</v>
      </c>
      <c r="K515" s="206" t="s">
        <v>123</v>
      </c>
      <c r="L515" s="47"/>
      <c r="M515" s="211" t="s">
        <v>19</v>
      </c>
      <c r="N515" s="212" t="s">
        <v>40</v>
      </c>
      <c r="O515" s="87"/>
      <c r="P515" s="213">
        <f>O515*H515</f>
        <v>0</v>
      </c>
      <c r="Q515" s="213">
        <v>0.00064000000000000005</v>
      </c>
      <c r="R515" s="213">
        <f>Q515*H515</f>
        <v>0.011520000000000001</v>
      </c>
      <c r="S515" s="213">
        <v>0</v>
      </c>
      <c r="T515" s="214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5" t="s">
        <v>137</v>
      </c>
      <c r="AT515" s="215" t="s">
        <v>119</v>
      </c>
      <c r="AU515" s="215" t="s">
        <v>79</v>
      </c>
      <c r="AY515" s="20" t="s">
        <v>116</v>
      </c>
      <c r="BE515" s="216">
        <f>IF(N515="základní",J515,0)</f>
        <v>0</v>
      </c>
      <c r="BF515" s="216">
        <f>IF(N515="snížená",J515,0)</f>
        <v>0</v>
      </c>
      <c r="BG515" s="216">
        <f>IF(N515="zákl. přenesená",J515,0)</f>
        <v>0</v>
      </c>
      <c r="BH515" s="216">
        <f>IF(N515="sníž. přenesená",J515,0)</f>
        <v>0</v>
      </c>
      <c r="BI515" s="216">
        <f>IF(N515="nulová",J515,0)</f>
        <v>0</v>
      </c>
      <c r="BJ515" s="20" t="s">
        <v>74</v>
      </c>
      <c r="BK515" s="216">
        <f>ROUND(I515*H515,2)</f>
        <v>0</v>
      </c>
      <c r="BL515" s="20" t="s">
        <v>137</v>
      </c>
      <c r="BM515" s="215" t="s">
        <v>1298</v>
      </c>
    </row>
    <row r="516" s="2" customFormat="1">
      <c r="A516" s="41"/>
      <c r="B516" s="42"/>
      <c r="C516" s="43"/>
      <c r="D516" s="217" t="s">
        <v>126</v>
      </c>
      <c r="E516" s="43"/>
      <c r="F516" s="218" t="s">
        <v>847</v>
      </c>
      <c r="G516" s="43"/>
      <c r="H516" s="43"/>
      <c r="I516" s="219"/>
      <c r="J516" s="43"/>
      <c r="K516" s="43"/>
      <c r="L516" s="47"/>
      <c r="M516" s="220"/>
      <c r="N516" s="221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126</v>
      </c>
      <c r="AU516" s="20" t="s">
        <v>79</v>
      </c>
    </row>
    <row r="517" s="14" customFormat="1">
      <c r="A517" s="14"/>
      <c r="B517" s="239"/>
      <c r="C517" s="240"/>
      <c r="D517" s="230" t="s">
        <v>272</v>
      </c>
      <c r="E517" s="241" t="s">
        <v>19</v>
      </c>
      <c r="F517" s="242" t="s">
        <v>1299</v>
      </c>
      <c r="G517" s="240"/>
      <c r="H517" s="243">
        <v>18</v>
      </c>
      <c r="I517" s="244"/>
      <c r="J517" s="240"/>
      <c r="K517" s="240"/>
      <c r="L517" s="245"/>
      <c r="M517" s="246"/>
      <c r="N517" s="247"/>
      <c r="O517" s="247"/>
      <c r="P517" s="247"/>
      <c r="Q517" s="247"/>
      <c r="R517" s="247"/>
      <c r="S517" s="247"/>
      <c r="T517" s="248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9" t="s">
        <v>272</v>
      </c>
      <c r="AU517" s="249" t="s">
        <v>79</v>
      </c>
      <c r="AV517" s="14" t="s">
        <v>79</v>
      </c>
      <c r="AW517" s="14" t="s">
        <v>274</v>
      </c>
      <c r="AX517" s="14" t="s">
        <v>74</v>
      </c>
      <c r="AY517" s="249" t="s">
        <v>116</v>
      </c>
    </row>
    <row r="518" s="2" customFormat="1" ht="37.8" customHeight="1">
      <c r="A518" s="41"/>
      <c r="B518" s="42"/>
      <c r="C518" s="204" t="s">
        <v>859</v>
      </c>
      <c r="D518" s="204" t="s">
        <v>119</v>
      </c>
      <c r="E518" s="205" t="s">
        <v>850</v>
      </c>
      <c r="F518" s="206" t="s">
        <v>851</v>
      </c>
      <c r="G518" s="207" t="s">
        <v>270</v>
      </c>
      <c r="H518" s="208">
        <v>18</v>
      </c>
      <c r="I518" s="209"/>
      <c r="J518" s="210">
        <f>ROUND(I518*H518,2)</f>
        <v>0</v>
      </c>
      <c r="K518" s="206" t="s">
        <v>123</v>
      </c>
      <c r="L518" s="47"/>
      <c r="M518" s="211" t="s">
        <v>19</v>
      </c>
      <c r="N518" s="212" t="s">
        <v>40</v>
      </c>
      <c r="O518" s="87"/>
      <c r="P518" s="213">
        <f>O518*H518</f>
        <v>0</v>
      </c>
      <c r="Q518" s="213">
        <v>0</v>
      </c>
      <c r="R518" s="213">
        <f>Q518*H518</f>
        <v>0</v>
      </c>
      <c r="S518" s="213">
        <v>0</v>
      </c>
      <c r="T518" s="214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15" t="s">
        <v>137</v>
      </c>
      <c r="AT518" s="215" t="s">
        <v>119</v>
      </c>
      <c r="AU518" s="215" t="s">
        <v>79</v>
      </c>
      <c r="AY518" s="20" t="s">
        <v>116</v>
      </c>
      <c r="BE518" s="216">
        <f>IF(N518="základní",J518,0)</f>
        <v>0</v>
      </c>
      <c r="BF518" s="216">
        <f>IF(N518="snížená",J518,0)</f>
        <v>0</v>
      </c>
      <c r="BG518" s="216">
        <f>IF(N518="zákl. přenesená",J518,0)</f>
        <v>0</v>
      </c>
      <c r="BH518" s="216">
        <f>IF(N518="sníž. přenesená",J518,0)</f>
        <v>0</v>
      </c>
      <c r="BI518" s="216">
        <f>IF(N518="nulová",J518,0)</f>
        <v>0</v>
      </c>
      <c r="BJ518" s="20" t="s">
        <v>74</v>
      </c>
      <c r="BK518" s="216">
        <f>ROUND(I518*H518,2)</f>
        <v>0</v>
      </c>
      <c r="BL518" s="20" t="s">
        <v>137</v>
      </c>
      <c r="BM518" s="215" t="s">
        <v>1300</v>
      </c>
    </row>
    <row r="519" s="2" customFormat="1">
      <c r="A519" s="41"/>
      <c r="B519" s="42"/>
      <c r="C519" s="43"/>
      <c r="D519" s="217" t="s">
        <v>126</v>
      </c>
      <c r="E519" s="43"/>
      <c r="F519" s="218" t="s">
        <v>853</v>
      </c>
      <c r="G519" s="43"/>
      <c r="H519" s="43"/>
      <c r="I519" s="219"/>
      <c r="J519" s="43"/>
      <c r="K519" s="43"/>
      <c r="L519" s="47"/>
      <c r="M519" s="220"/>
      <c r="N519" s="221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126</v>
      </c>
      <c r="AU519" s="20" t="s">
        <v>79</v>
      </c>
    </row>
    <row r="520" s="2" customFormat="1" ht="24.15" customHeight="1">
      <c r="A520" s="41"/>
      <c r="B520" s="42"/>
      <c r="C520" s="204" t="s">
        <v>1301</v>
      </c>
      <c r="D520" s="204" t="s">
        <v>119</v>
      </c>
      <c r="E520" s="205" t="s">
        <v>855</v>
      </c>
      <c r="F520" s="206" t="s">
        <v>856</v>
      </c>
      <c r="G520" s="207" t="s">
        <v>298</v>
      </c>
      <c r="H520" s="208">
        <v>1200</v>
      </c>
      <c r="I520" s="209"/>
      <c r="J520" s="210">
        <f>ROUND(I520*H520,2)</f>
        <v>0</v>
      </c>
      <c r="K520" s="206" t="s">
        <v>123</v>
      </c>
      <c r="L520" s="47"/>
      <c r="M520" s="211" t="s">
        <v>19</v>
      </c>
      <c r="N520" s="212" t="s">
        <v>40</v>
      </c>
      <c r="O520" s="87"/>
      <c r="P520" s="213">
        <f>O520*H520</f>
        <v>0</v>
      </c>
      <c r="Q520" s="213">
        <v>0.000562</v>
      </c>
      <c r="R520" s="213">
        <f>Q520*H520</f>
        <v>0.6744</v>
      </c>
      <c r="S520" s="213">
        <v>0</v>
      </c>
      <c r="T520" s="214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5" t="s">
        <v>137</v>
      </c>
      <c r="AT520" s="215" t="s">
        <v>119</v>
      </c>
      <c r="AU520" s="215" t="s">
        <v>79</v>
      </c>
      <c r="AY520" s="20" t="s">
        <v>116</v>
      </c>
      <c r="BE520" s="216">
        <f>IF(N520="základní",J520,0)</f>
        <v>0</v>
      </c>
      <c r="BF520" s="216">
        <f>IF(N520="snížená",J520,0)</f>
        <v>0</v>
      </c>
      <c r="BG520" s="216">
        <f>IF(N520="zákl. přenesená",J520,0)</f>
        <v>0</v>
      </c>
      <c r="BH520" s="216">
        <f>IF(N520="sníž. přenesená",J520,0)</f>
        <v>0</v>
      </c>
      <c r="BI520" s="216">
        <f>IF(N520="nulová",J520,0)</f>
        <v>0</v>
      </c>
      <c r="BJ520" s="20" t="s">
        <v>74</v>
      </c>
      <c r="BK520" s="216">
        <f>ROUND(I520*H520,2)</f>
        <v>0</v>
      </c>
      <c r="BL520" s="20" t="s">
        <v>137</v>
      </c>
      <c r="BM520" s="215" t="s">
        <v>1302</v>
      </c>
    </row>
    <row r="521" s="2" customFormat="1">
      <c r="A521" s="41"/>
      <c r="B521" s="42"/>
      <c r="C521" s="43"/>
      <c r="D521" s="217" t="s">
        <v>126</v>
      </c>
      <c r="E521" s="43"/>
      <c r="F521" s="218" t="s">
        <v>858</v>
      </c>
      <c r="G521" s="43"/>
      <c r="H521" s="43"/>
      <c r="I521" s="219"/>
      <c r="J521" s="43"/>
      <c r="K521" s="43"/>
      <c r="L521" s="47"/>
      <c r="M521" s="220"/>
      <c r="N521" s="221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126</v>
      </c>
      <c r="AU521" s="20" t="s">
        <v>79</v>
      </c>
    </row>
    <row r="522" s="14" customFormat="1">
      <c r="A522" s="14"/>
      <c r="B522" s="239"/>
      <c r="C522" s="240"/>
      <c r="D522" s="230" t="s">
        <v>272</v>
      </c>
      <c r="E522" s="241" t="s">
        <v>19</v>
      </c>
      <c r="F522" s="242" t="s">
        <v>1303</v>
      </c>
      <c r="G522" s="240"/>
      <c r="H522" s="243">
        <v>1200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9" t="s">
        <v>272</v>
      </c>
      <c r="AU522" s="249" t="s">
        <v>79</v>
      </c>
      <c r="AV522" s="14" t="s">
        <v>79</v>
      </c>
      <c r="AW522" s="14" t="s">
        <v>274</v>
      </c>
      <c r="AX522" s="14" t="s">
        <v>74</v>
      </c>
      <c r="AY522" s="249" t="s">
        <v>116</v>
      </c>
    </row>
    <row r="523" s="2" customFormat="1" ht="24.15" customHeight="1">
      <c r="A523" s="41"/>
      <c r="B523" s="42"/>
      <c r="C523" s="204" t="s">
        <v>879</v>
      </c>
      <c r="D523" s="204" t="s">
        <v>119</v>
      </c>
      <c r="E523" s="205" t="s">
        <v>860</v>
      </c>
      <c r="F523" s="206" t="s">
        <v>861</v>
      </c>
      <c r="G523" s="207" t="s">
        <v>298</v>
      </c>
      <c r="H523" s="208">
        <v>1200</v>
      </c>
      <c r="I523" s="209"/>
      <c r="J523" s="210">
        <f>ROUND(I523*H523,2)</f>
        <v>0</v>
      </c>
      <c r="K523" s="206" t="s">
        <v>123</v>
      </c>
      <c r="L523" s="47"/>
      <c r="M523" s="211" t="s">
        <v>19</v>
      </c>
      <c r="N523" s="212" t="s">
        <v>40</v>
      </c>
      <c r="O523" s="87"/>
      <c r="P523" s="213">
        <f>O523*H523</f>
        <v>0</v>
      </c>
      <c r="Q523" s="213">
        <v>0</v>
      </c>
      <c r="R523" s="213">
        <f>Q523*H523</f>
        <v>0</v>
      </c>
      <c r="S523" s="213">
        <v>0</v>
      </c>
      <c r="T523" s="214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15" t="s">
        <v>137</v>
      </c>
      <c r="AT523" s="215" t="s">
        <v>119</v>
      </c>
      <c r="AU523" s="215" t="s">
        <v>79</v>
      </c>
      <c r="AY523" s="20" t="s">
        <v>116</v>
      </c>
      <c r="BE523" s="216">
        <f>IF(N523="základní",J523,0)</f>
        <v>0</v>
      </c>
      <c r="BF523" s="216">
        <f>IF(N523="snížená",J523,0)</f>
        <v>0</v>
      </c>
      <c r="BG523" s="216">
        <f>IF(N523="zákl. přenesená",J523,0)</f>
        <v>0</v>
      </c>
      <c r="BH523" s="216">
        <f>IF(N523="sníž. přenesená",J523,0)</f>
        <v>0</v>
      </c>
      <c r="BI523" s="216">
        <f>IF(N523="nulová",J523,0)</f>
        <v>0</v>
      </c>
      <c r="BJ523" s="20" t="s">
        <v>74</v>
      </c>
      <c r="BK523" s="216">
        <f>ROUND(I523*H523,2)</f>
        <v>0</v>
      </c>
      <c r="BL523" s="20" t="s">
        <v>137</v>
      </c>
      <c r="BM523" s="215" t="s">
        <v>1304</v>
      </c>
    </row>
    <row r="524" s="2" customFormat="1">
      <c r="A524" s="41"/>
      <c r="B524" s="42"/>
      <c r="C524" s="43"/>
      <c r="D524" s="217" t="s">
        <v>126</v>
      </c>
      <c r="E524" s="43"/>
      <c r="F524" s="218" t="s">
        <v>863</v>
      </c>
      <c r="G524" s="43"/>
      <c r="H524" s="43"/>
      <c r="I524" s="219"/>
      <c r="J524" s="43"/>
      <c r="K524" s="43"/>
      <c r="L524" s="47"/>
      <c r="M524" s="220"/>
      <c r="N524" s="221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126</v>
      </c>
      <c r="AU524" s="20" t="s">
        <v>79</v>
      </c>
    </row>
    <row r="525" s="2" customFormat="1" ht="33" customHeight="1">
      <c r="A525" s="41"/>
      <c r="B525" s="42"/>
      <c r="C525" s="204" t="s">
        <v>915</v>
      </c>
      <c r="D525" s="204" t="s">
        <v>119</v>
      </c>
      <c r="E525" s="205" t="s">
        <v>865</v>
      </c>
      <c r="F525" s="206" t="s">
        <v>866</v>
      </c>
      <c r="G525" s="207" t="s">
        <v>298</v>
      </c>
      <c r="H525" s="208">
        <v>1200</v>
      </c>
      <c r="I525" s="209"/>
      <c r="J525" s="210">
        <f>ROUND(I525*H525,2)</f>
        <v>0</v>
      </c>
      <c r="K525" s="206" t="s">
        <v>123</v>
      </c>
      <c r="L525" s="47"/>
      <c r="M525" s="211" t="s">
        <v>19</v>
      </c>
      <c r="N525" s="212" t="s">
        <v>40</v>
      </c>
      <c r="O525" s="87"/>
      <c r="P525" s="213">
        <f>O525*H525</f>
        <v>0</v>
      </c>
      <c r="Q525" s="213">
        <v>9.1799999999999995E-05</v>
      </c>
      <c r="R525" s="213">
        <f>Q525*H525</f>
        <v>0.11015999999999999</v>
      </c>
      <c r="S525" s="213">
        <v>0</v>
      </c>
      <c r="T525" s="214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15" t="s">
        <v>286</v>
      </c>
      <c r="AT525" s="215" t="s">
        <v>119</v>
      </c>
      <c r="AU525" s="215" t="s">
        <v>79</v>
      </c>
      <c r="AY525" s="20" t="s">
        <v>116</v>
      </c>
      <c r="BE525" s="216">
        <f>IF(N525="základní",J525,0)</f>
        <v>0</v>
      </c>
      <c r="BF525" s="216">
        <f>IF(N525="snížená",J525,0)</f>
        <v>0</v>
      </c>
      <c r="BG525" s="216">
        <f>IF(N525="zákl. přenesená",J525,0)</f>
        <v>0</v>
      </c>
      <c r="BH525" s="216">
        <f>IF(N525="sníž. přenesená",J525,0)</f>
        <v>0</v>
      </c>
      <c r="BI525" s="216">
        <f>IF(N525="nulová",J525,0)</f>
        <v>0</v>
      </c>
      <c r="BJ525" s="20" t="s">
        <v>74</v>
      </c>
      <c r="BK525" s="216">
        <f>ROUND(I525*H525,2)</f>
        <v>0</v>
      </c>
      <c r="BL525" s="20" t="s">
        <v>286</v>
      </c>
      <c r="BM525" s="215" t="s">
        <v>1305</v>
      </c>
    </row>
    <row r="526" s="2" customFormat="1">
      <c r="A526" s="41"/>
      <c r="B526" s="42"/>
      <c r="C526" s="43"/>
      <c r="D526" s="217" t="s">
        <v>126</v>
      </c>
      <c r="E526" s="43"/>
      <c r="F526" s="218" t="s">
        <v>868</v>
      </c>
      <c r="G526" s="43"/>
      <c r="H526" s="43"/>
      <c r="I526" s="219"/>
      <c r="J526" s="43"/>
      <c r="K526" s="43"/>
      <c r="L526" s="47"/>
      <c r="M526" s="220"/>
      <c r="N526" s="221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126</v>
      </c>
      <c r="AU526" s="20" t="s">
        <v>79</v>
      </c>
    </row>
    <row r="527" s="14" customFormat="1">
      <c r="A527" s="14"/>
      <c r="B527" s="239"/>
      <c r="C527" s="240"/>
      <c r="D527" s="230" t="s">
        <v>272</v>
      </c>
      <c r="E527" s="241" t="s">
        <v>19</v>
      </c>
      <c r="F527" s="242" t="s">
        <v>1306</v>
      </c>
      <c r="G527" s="240"/>
      <c r="H527" s="243">
        <v>1200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9" t="s">
        <v>272</v>
      </c>
      <c r="AU527" s="249" t="s">
        <v>79</v>
      </c>
      <c r="AV527" s="14" t="s">
        <v>79</v>
      </c>
      <c r="AW527" s="14" t="s">
        <v>274</v>
      </c>
      <c r="AX527" s="14" t="s">
        <v>74</v>
      </c>
      <c r="AY527" s="249" t="s">
        <v>116</v>
      </c>
    </row>
    <row r="528" s="2" customFormat="1" ht="33" customHeight="1">
      <c r="A528" s="41"/>
      <c r="B528" s="42"/>
      <c r="C528" s="204" t="s">
        <v>887</v>
      </c>
      <c r="D528" s="204" t="s">
        <v>119</v>
      </c>
      <c r="E528" s="205" t="s">
        <v>871</v>
      </c>
      <c r="F528" s="206" t="s">
        <v>1307</v>
      </c>
      <c r="G528" s="207" t="s">
        <v>318</v>
      </c>
      <c r="H528" s="208">
        <v>2.4380000000000002</v>
      </c>
      <c r="I528" s="209"/>
      <c r="J528" s="210">
        <f>ROUND(I528*H528,2)</f>
        <v>0</v>
      </c>
      <c r="K528" s="206" t="s">
        <v>19</v>
      </c>
      <c r="L528" s="47"/>
      <c r="M528" s="211" t="s">
        <v>19</v>
      </c>
      <c r="N528" s="212" t="s">
        <v>40</v>
      </c>
      <c r="O528" s="87"/>
      <c r="P528" s="213">
        <f>O528*H528</f>
        <v>0</v>
      </c>
      <c r="Q528" s="213">
        <v>2.2944300000000002</v>
      </c>
      <c r="R528" s="213">
        <f>Q528*H528</f>
        <v>5.5938203400000006</v>
      </c>
      <c r="S528" s="213">
        <v>0</v>
      </c>
      <c r="T528" s="214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5" t="s">
        <v>137</v>
      </c>
      <c r="AT528" s="215" t="s">
        <v>119</v>
      </c>
      <c r="AU528" s="215" t="s">
        <v>79</v>
      </c>
      <c r="AY528" s="20" t="s">
        <v>116</v>
      </c>
      <c r="BE528" s="216">
        <f>IF(N528="základní",J528,0)</f>
        <v>0</v>
      </c>
      <c r="BF528" s="216">
        <f>IF(N528="snížená",J528,0)</f>
        <v>0</v>
      </c>
      <c r="BG528" s="216">
        <f>IF(N528="zákl. přenesená",J528,0)</f>
        <v>0</v>
      </c>
      <c r="BH528" s="216">
        <f>IF(N528="sníž. přenesená",J528,0)</f>
        <v>0</v>
      </c>
      <c r="BI528" s="216">
        <f>IF(N528="nulová",J528,0)</f>
        <v>0</v>
      </c>
      <c r="BJ528" s="20" t="s">
        <v>74</v>
      </c>
      <c r="BK528" s="216">
        <f>ROUND(I528*H528,2)</f>
        <v>0</v>
      </c>
      <c r="BL528" s="20" t="s">
        <v>137</v>
      </c>
      <c r="BM528" s="215" t="s">
        <v>1308</v>
      </c>
    </row>
    <row r="529" s="14" customFormat="1">
      <c r="A529" s="14"/>
      <c r="B529" s="239"/>
      <c r="C529" s="240"/>
      <c r="D529" s="230" t="s">
        <v>272</v>
      </c>
      <c r="E529" s="241" t="s">
        <v>19</v>
      </c>
      <c r="F529" s="242" t="s">
        <v>1309</v>
      </c>
      <c r="G529" s="240"/>
      <c r="H529" s="243">
        <v>2.4375</v>
      </c>
      <c r="I529" s="244"/>
      <c r="J529" s="240"/>
      <c r="K529" s="240"/>
      <c r="L529" s="245"/>
      <c r="M529" s="246"/>
      <c r="N529" s="247"/>
      <c r="O529" s="247"/>
      <c r="P529" s="247"/>
      <c r="Q529" s="247"/>
      <c r="R529" s="247"/>
      <c r="S529" s="247"/>
      <c r="T529" s="248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9" t="s">
        <v>272</v>
      </c>
      <c r="AU529" s="249" t="s">
        <v>79</v>
      </c>
      <c r="AV529" s="14" t="s">
        <v>79</v>
      </c>
      <c r="AW529" s="14" t="s">
        <v>274</v>
      </c>
      <c r="AX529" s="14" t="s">
        <v>74</v>
      </c>
      <c r="AY529" s="249" t="s">
        <v>116</v>
      </c>
    </row>
    <row r="530" s="2" customFormat="1" ht="24.15" customHeight="1">
      <c r="A530" s="41"/>
      <c r="B530" s="42"/>
      <c r="C530" s="272" t="s">
        <v>1310</v>
      </c>
      <c r="D530" s="272" t="s">
        <v>472</v>
      </c>
      <c r="E530" s="273" t="s">
        <v>876</v>
      </c>
      <c r="F530" s="274" t="s">
        <v>877</v>
      </c>
      <c r="G530" s="275" t="s">
        <v>298</v>
      </c>
      <c r="H530" s="276">
        <v>820</v>
      </c>
      <c r="I530" s="277"/>
      <c r="J530" s="278">
        <f>ROUND(I530*H530,2)</f>
        <v>0</v>
      </c>
      <c r="K530" s="274" t="s">
        <v>123</v>
      </c>
      <c r="L530" s="279"/>
      <c r="M530" s="280" t="s">
        <v>19</v>
      </c>
      <c r="N530" s="281" t="s">
        <v>40</v>
      </c>
      <c r="O530" s="87"/>
      <c r="P530" s="213">
        <f>O530*H530</f>
        <v>0</v>
      </c>
      <c r="Q530" s="213">
        <v>0.00048000000000000001</v>
      </c>
      <c r="R530" s="213">
        <f>Q530*H530</f>
        <v>0.39360000000000001</v>
      </c>
      <c r="S530" s="213">
        <v>0</v>
      </c>
      <c r="T530" s="214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15" t="s">
        <v>159</v>
      </c>
      <c r="AT530" s="215" t="s">
        <v>472</v>
      </c>
      <c r="AU530" s="215" t="s">
        <v>79</v>
      </c>
      <c r="AY530" s="20" t="s">
        <v>116</v>
      </c>
      <c r="BE530" s="216">
        <f>IF(N530="základní",J530,0)</f>
        <v>0</v>
      </c>
      <c r="BF530" s="216">
        <f>IF(N530="snížená",J530,0)</f>
        <v>0</v>
      </c>
      <c r="BG530" s="216">
        <f>IF(N530="zákl. přenesená",J530,0)</f>
        <v>0</v>
      </c>
      <c r="BH530" s="216">
        <f>IF(N530="sníž. přenesená",J530,0)</f>
        <v>0</v>
      </c>
      <c r="BI530" s="216">
        <f>IF(N530="nulová",J530,0)</f>
        <v>0</v>
      </c>
      <c r="BJ530" s="20" t="s">
        <v>74</v>
      </c>
      <c r="BK530" s="216">
        <f>ROUND(I530*H530,2)</f>
        <v>0</v>
      </c>
      <c r="BL530" s="20" t="s">
        <v>137</v>
      </c>
      <c r="BM530" s="215" t="s">
        <v>1311</v>
      </c>
    </row>
    <row r="531" s="2" customFormat="1" ht="24.15" customHeight="1">
      <c r="A531" s="41"/>
      <c r="B531" s="42"/>
      <c r="C531" s="204" t="s">
        <v>899</v>
      </c>
      <c r="D531" s="204" t="s">
        <v>119</v>
      </c>
      <c r="E531" s="205" t="s">
        <v>880</v>
      </c>
      <c r="F531" s="206" t="s">
        <v>881</v>
      </c>
      <c r="G531" s="207" t="s">
        <v>318</v>
      </c>
      <c r="H531" s="208">
        <v>25.920000000000002</v>
      </c>
      <c r="I531" s="209"/>
      <c r="J531" s="210">
        <f>ROUND(I531*H531,2)</f>
        <v>0</v>
      </c>
      <c r="K531" s="206" t="s">
        <v>19</v>
      </c>
      <c r="L531" s="47"/>
      <c r="M531" s="211" t="s">
        <v>19</v>
      </c>
      <c r="N531" s="212" t="s">
        <v>40</v>
      </c>
      <c r="O531" s="87"/>
      <c r="P531" s="213">
        <f>O531*H531</f>
        <v>0</v>
      </c>
      <c r="Q531" s="213">
        <v>2</v>
      </c>
      <c r="R531" s="213">
        <f>Q531*H531</f>
        <v>51.840000000000003</v>
      </c>
      <c r="S531" s="213">
        <v>0</v>
      </c>
      <c r="T531" s="214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5" t="s">
        <v>137</v>
      </c>
      <c r="AT531" s="215" t="s">
        <v>119</v>
      </c>
      <c r="AU531" s="215" t="s">
        <v>79</v>
      </c>
      <c r="AY531" s="20" t="s">
        <v>116</v>
      </c>
      <c r="BE531" s="216">
        <f>IF(N531="základní",J531,0)</f>
        <v>0</v>
      </c>
      <c r="BF531" s="216">
        <f>IF(N531="snížená",J531,0)</f>
        <v>0</v>
      </c>
      <c r="BG531" s="216">
        <f>IF(N531="zákl. přenesená",J531,0)</f>
        <v>0</v>
      </c>
      <c r="BH531" s="216">
        <f>IF(N531="sníž. přenesená",J531,0)</f>
        <v>0</v>
      </c>
      <c r="BI531" s="216">
        <f>IF(N531="nulová",J531,0)</f>
        <v>0</v>
      </c>
      <c r="BJ531" s="20" t="s">
        <v>74</v>
      </c>
      <c r="BK531" s="216">
        <f>ROUND(I531*H531,2)</f>
        <v>0</v>
      </c>
      <c r="BL531" s="20" t="s">
        <v>137</v>
      </c>
      <c r="BM531" s="215" t="s">
        <v>1312</v>
      </c>
    </row>
    <row r="532" s="13" customFormat="1">
      <c r="A532" s="13"/>
      <c r="B532" s="228"/>
      <c r="C532" s="229"/>
      <c r="D532" s="230" t="s">
        <v>272</v>
      </c>
      <c r="E532" s="231" t="s">
        <v>19</v>
      </c>
      <c r="F532" s="232" t="s">
        <v>1313</v>
      </c>
      <c r="G532" s="229"/>
      <c r="H532" s="231" t="s">
        <v>19</v>
      </c>
      <c r="I532" s="233"/>
      <c r="J532" s="229"/>
      <c r="K532" s="229"/>
      <c r="L532" s="234"/>
      <c r="M532" s="235"/>
      <c r="N532" s="236"/>
      <c r="O532" s="236"/>
      <c r="P532" s="236"/>
      <c r="Q532" s="236"/>
      <c r="R532" s="236"/>
      <c r="S532" s="236"/>
      <c r="T532" s="237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8" t="s">
        <v>272</v>
      </c>
      <c r="AU532" s="238" t="s">
        <v>79</v>
      </c>
      <c r="AV532" s="13" t="s">
        <v>74</v>
      </c>
      <c r="AW532" s="13" t="s">
        <v>274</v>
      </c>
      <c r="AX532" s="13" t="s">
        <v>69</v>
      </c>
      <c r="AY532" s="238" t="s">
        <v>116</v>
      </c>
    </row>
    <row r="533" s="14" customFormat="1">
      <c r="A533" s="14"/>
      <c r="B533" s="239"/>
      <c r="C533" s="240"/>
      <c r="D533" s="230" t="s">
        <v>272</v>
      </c>
      <c r="E533" s="241" t="s">
        <v>19</v>
      </c>
      <c r="F533" s="242" t="s">
        <v>1314</v>
      </c>
      <c r="G533" s="240"/>
      <c r="H533" s="243">
        <v>10.800000000000001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9" t="s">
        <v>272</v>
      </c>
      <c r="AU533" s="249" t="s">
        <v>79</v>
      </c>
      <c r="AV533" s="14" t="s">
        <v>79</v>
      </c>
      <c r="AW533" s="14" t="s">
        <v>274</v>
      </c>
      <c r="AX533" s="14" t="s">
        <v>69</v>
      </c>
      <c r="AY533" s="249" t="s">
        <v>116</v>
      </c>
    </row>
    <row r="534" s="13" customFormat="1">
      <c r="A534" s="13"/>
      <c r="B534" s="228"/>
      <c r="C534" s="229"/>
      <c r="D534" s="230" t="s">
        <v>272</v>
      </c>
      <c r="E534" s="231" t="s">
        <v>19</v>
      </c>
      <c r="F534" s="232" t="s">
        <v>1315</v>
      </c>
      <c r="G534" s="229"/>
      <c r="H534" s="231" t="s">
        <v>19</v>
      </c>
      <c r="I534" s="233"/>
      <c r="J534" s="229"/>
      <c r="K534" s="229"/>
      <c r="L534" s="234"/>
      <c r="M534" s="235"/>
      <c r="N534" s="236"/>
      <c r="O534" s="236"/>
      <c r="P534" s="236"/>
      <c r="Q534" s="236"/>
      <c r="R534" s="236"/>
      <c r="S534" s="236"/>
      <c r="T534" s="237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8" t="s">
        <v>272</v>
      </c>
      <c r="AU534" s="238" t="s">
        <v>79</v>
      </c>
      <c r="AV534" s="13" t="s">
        <v>74</v>
      </c>
      <c r="AW534" s="13" t="s">
        <v>274</v>
      </c>
      <c r="AX534" s="13" t="s">
        <v>69</v>
      </c>
      <c r="AY534" s="238" t="s">
        <v>116</v>
      </c>
    </row>
    <row r="535" s="14" customFormat="1">
      <c r="A535" s="14"/>
      <c r="B535" s="239"/>
      <c r="C535" s="240"/>
      <c r="D535" s="230" t="s">
        <v>272</v>
      </c>
      <c r="E535" s="241" t="s">
        <v>19</v>
      </c>
      <c r="F535" s="242" t="s">
        <v>1316</v>
      </c>
      <c r="G535" s="240"/>
      <c r="H535" s="243">
        <v>15.119999999999999</v>
      </c>
      <c r="I535" s="244"/>
      <c r="J535" s="240"/>
      <c r="K535" s="240"/>
      <c r="L535" s="245"/>
      <c r="M535" s="246"/>
      <c r="N535" s="247"/>
      <c r="O535" s="247"/>
      <c r="P535" s="247"/>
      <c r="Q535" s="247"/>
      <c r="R535" s="247"/>
      <c r="S535" s="247"/>
      <c r="T535" s="248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9" t="s">
        <v>272</v>
      </c>
      <c r="AU535" s="249" t="s">
        <v>79</v>
      </c>
      <c r="AV535" s="14" t="s">
        <v>79</v>
      </c>
      <c r="AW535" s="14" t="s">
        <v>274</v>
      </c>
      <c r="AX535" s="14" t="s">
        <v>69</v>
      </c>
      <c r="AY535" s="249" t="s">
        <v>116</v>
      </c>
    </row>
    <row r="536" s="15" customFormat="1">
      <c r="A536" s="15"/>
      <c r="B536" s="250"/>
      <c r="C536" s="251"/>
      <c r="D536" s="230" t="s">
        <v>272</v>
      </c>
      <c r="E536" s="252" t="s">
        <v>19</v>
      </c>
      <c r="F536" s="253" t="s">
        <v>278</v>
      </c>
      <c r="G536" s="251"/>
      <c r="H536" s="254">
        <v>25.920000000000002</v>
      </c>
      <c r="I536" s="255"/>
      <c r="J536" s="251"/>
      <c r="K536" s="251"/>
      <c r="L536" s="256"/>
      <c r="M536" s="257"/>
      <c r="N536" s="258"/>
      <c r="O536" s="258"/>
      <c r="P536" s="258"/>
      <c r="Q536" s="258"/>
      <c r="R536" s="258"/>
      <c r="S536" s="258"/>
      <c r="T536" s="259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0" t="s">
        <v>272</v>
      </c>
      <c r="AU536" s="260" t="s">
        <v>79</v>
      </c>
      <c r="AV536" s="15" t="s">
        <v>137</v>
      </c>
      <c r="AW536" s="15" t="s">
        <v>274</v>
      </c>
      <c r="AX536" s="15" t="s">
        <v>74</v>
      </c>
      <c r="AY536" s="260" t="s">
        <v>116</v>
      </c>
    </row>
    <row r="537" s="14" customFormat="1">
      <c r="A537" s="14"/>
      <c r="B537" s="239"/>
      <c r="C537" s="240"/>
      <c r="D537" s="230" t="s">
        <v>272</v>
      </c>
      <c r="E537" s="241" t="s">
        <v>19</v>
      </c>
      <c r="F537" s="242" t="s">
        <v>1317</v>
      </c>
      <c r="G537" s="240"/>
      <c r="H537" s="243">
        <v>25.899999999999999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9" t="s">
        <v>272</v>
      </c>
      <c r="AU537" s="249" t="s">
        <v>79</v>
      </c>
      <c r="AV537" s="14" t="s">
        <v>79</v>
      </c>
      <c r="AW537" s="14" t="s">
        <v>274</v>
      </c>
      <c r="AX537" s="14" t="s">
        <v>69</v>
      </c>
      <c r="AY537" s="249" t="s">
        <v>116</v>
      </c>
    </row>
    <row r="538" s="2" customFormat="1" ht="24.15" customHeight="1">
      <c r="A538" s="41"/>
      <c r="B538" s="42"/>
      <c r="C538" s="204" t="s">
        <v>907</v>
      </c>
      <c r="D538" s="204" t="s">
        <v>119</v>
      </c>
      <c r="E538" s="205" t="s">
        <v>888</v>
      </c>
      <c r="F538" s="206" t="s">
        <v>889</v>
      </c>
      <c r="G538" s="207" t="s">
        <v>298</v>
      </c>
      <c r="H538" s="208">
        <v>150</v>
      </c>
      <c r="I538" s="209"/>
      <c r="J538" s="210">
        <f>ROUND(I538*H538,2)</f>
        <v>0</v>
      </c>
      <c r="K538" s="206" t="s">
        <v>19</v>
      </c>
      <c r="L538" s="47"/>
      <c r="M538" s="211" t="s">
        <v>19</v>
      </c>
      <c r="N538" s="212" t="s">
        <v>40</v>
      </c>
      <c r="O538" s="87"/>
      <c r="P538" s="213">
        <f>O538*H538</f>
        <v>0</v>
      </c>
      <c r="Q538" s="213">
        <v>0</v>
      </c>
      <c r="R538" s="213">
        <f>Q538*H538</f>
        <v>0</v>
      </c>
      <c r="S538" s="213">
        <v>0</v>
      </c>
      <c r="T538" s="214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5" t="s">
        <v>137</v>
      </c>
      <c r="AT538" s="215" t="s">
        <v>119</v>
      </c>
      <c r="AU538" s="215" t="s">
        <v>79</v>
      </c>
      <c r="AY538" s="20" t="s">
        <v>116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20" t="s">
        <v>74</v>
      </c>
      <c r="BK538" s="216">
        <f>ROUND(I538*H538,2)</f>
        <v>0</v>
      </c>
      <c r="BL538" s="20" t="s">
        <v>137</v>
      </c>
      <c r="BM538" s="215" t="s">
        <v>1318</v>
      </c>
    </row>
    <row r="539" s="14" customFormat="1">
      <c r="A539" s="14"/>
      <c r="B539" s="239"/>
      <c r="C539" s="240"/>
      <c r="D539" s="230" t="s">
        <v>272</v>
      </c>
      <c r="E539" s="241" t="s">
        <v>19</v>
      </c>
      <c r="F539" s="242" t="s">
        <v>1319</v>
      </c>
      <c r="G539" s="240"/>
      <c r="H539" s="243">
        <v>132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9" t="s">
        <v>272</v>
      </c>
      <c r="AU539" s="249" t="s">
        <v>79</v>
      </c>
      <c r="AV539" s="14" t="s">
        <v>79</v>
      </c>
      <c r="AW539" s="14" t="s">
        <v>274</v>
      </c>
      <c r="AX539" s="14" t="s">
        <v>69</v>
      </c>
      <c r="AY539" s="249" t="s">
        <v>116</v>
      </c>
    </row>
    <row r="540" s="14" customFormat="1">
      <c r="A540" s="14"/>
      <c r="B540" s="239"/>
      <c r="C540" s="240"/>
      <c r="D540" s="230" t="s">
        <v>272</v>
      </c>
      <c r="E540" s="241" t="s">
        <v>19</v>
      </c>
      <c r="F540" s="242" t="s">
        <v>1320</v>
      </c>
      <c r="G540" s="240"/>
      <c r="H540" s="243">
        <v>150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9" t="s">
        <v>272</v>
      </c>
      <c r="AU540" s="249" t="s">
        <v>79</v>
      </c>
      <c r="AV540" s="14" t="s">
        <v>79</v>
      </c>
      <c r="AW540" s="14" t="s">
        <v>274</v>
      </c>
      <c r="AX540" s="14" t="s">
        <v>74</v>
      </c>
      <c r="AY540" s="249" t="s">
        <v>116</v>
      </c>
    </row>
    <row r="541" s="12" customFormat="1" ht="22.8" customHeight="1">
      <c r="A541" s="12"/>
      <c r="B541" s="188"/>
      <c r="C541" s="189"/>
      <c r="D541" s="190" t="s">
        <v>68</v>
      </c>
      <c r="E541" s="202" t="s">
        <v>905</v>
      </c>
      <c r="F541" s="202" t="s">
        <v>906</v>
      </c>
      <c r="G541" s="189"/>
      <c r="H541" s="189"/>
      <c r="I541" s="192"/>
      <c r="J541" s="203">
        <f>BK541</f>
        <v>0</v>
      </c>
      <c r="K541" s="189"/>
      <c r="L541" s="194"/>
      <c r="M541" s="195"/>
      <c r="N541" s="196"/>
      <c r="O541" s="196"/>
      <c r="P541" s="197">
        <f>SUM(P542:P553)</f>
        <v>0</v>
      </c>
      <c r="Q541" s="196"/>
      <c r="R541" s="197">
        <f>SUM(R542:R553)</f>
        <v>0</v>
      </c>
      <c r="S541" s="196"/>
      <c r="T541" s="198">
        <f>SUM(T542:T553)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199" t="s">
        <v>74</v>
      </c>
      <c r="AT541" s="200" t="s">
        <v>68</v>
      </c>
      <c r="AU541" s="200" t="s">
        <v>74</v>
      </c>
      <c r="AY541" s="199" t="s">
        <v>116</v>
      </c>
      <c r="BK541" s="201">
        <f>SUM(BK542:BK553)</f>
        <v>0</v>
      </c>
    </row>
    <row r="542" s="2" customFormat="1" ht="33" customHeight="1">
      <c r="A542" s="41"/>
      <c r="B542" s="42"/>
      <c r="C542" s="204" t="s">
        <v>716</v>
      </c>
      <c r="D542" s="204" t="s">
        <v>119</v>
      </c>
      <c r="E542" s="205" t="s">
        <v>908</v>
      </c>
      <c r="F542" s="206" t="s">
        <v>909</v>
      </c>
      <c r="G542" s="207" t="s">
        <v>428</v>
      </c>
      <c r="H542" s="208">
        <v>130.31</v>
      </c>
      <c r="I542" s="209"/>
      <c r="J542" s="210">
        <f>ROUND(I542*H542,2)</f>
        <v>0</v>
      </c>
      <c r="K542" s="206" t="s">
        <v>123</v>
      </c>
      <c r="L542" s="47"/>
      <c r="M542" s="211" t="s">
        <v>19</v>
      </c>
      <c r="N542" s="212" t="s">
        <v>40</v>
      </c>
      <c r="O542" s="87"/>
      <c r="P542" s="213">
        <f>O542*H542</f>
        <v>0</v>
      </c>
      <c r="Q542" s="213">
        <v>0</v>
      </c>
      <c r="R542" s="213">
        <f>Q542*H542</f>
        <v>0</v>
      </c>
      <c r="S542" s="213">
        <v>0</v>
      </c>
      <c r="T542" s="214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15" t="s">
        <v>137</v>
      </c>
      <c r="AT542" s="215" t="s">
        <v>119</v>
      </c>
      <c r="AU542" s="215" t="s">
        <v>79</v>
      </c>
      <c r="AY542" s="20" t="s">
        <v>116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20" t="s">
        <v>74</v>
      </c>
      <c r="BK542" s="216">
        <f>ROUND(I542*H542,2)</f>
        <v>0</v>
      </c>
      <c r="BL542" s="20" t="s">
        <v>137</v>
      </c>
      <c r="BM542" s="215" t="s">
        <v>1321</v>
      </c>
    </row>
    <row r="543" s="2" customFormat="1">
      <c r="A543" s="41"/>
      <c r="B543" s="42"/>
      <c r="C543" s="43"/>
      <c r="D543" s="217" t="s">
        <v>126</v>
      </c>
      <c r="E543" s="43"/>
      <c r="F543" s="218" t="s">
        <v>911</v>
      </c>
      <c r="G543" s="43"/>
      <c r="H543" s="43"/>
      <c r="I543" s="219"/>
      <c r="J543" s="43"/>
      <c r="K543" s="43"/>
      <c r="L543" s="47"/>
      <c r="M543" s="220"/>
      <c r="N543" s="221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126</v>
      </c>
      <c r="AU543" s="20" t="s">
        <v>79</v>
      </c>
    </row>
    <row r="544" s="14" customFormat="1">
      <c r="A544" s="14"/>
      <c r="B544" s="239"/>
      <c r="C544" s="240"/>
      <c r="D544" s="230" t="s">
        <v>272</v>
      </c>
      <c r="E544" s="241" t="s">
        <v>19</v>
      </c>
      <c r="F544" s="242" t="s">
        <v>1322</v>
      </c>
      <c r="G544" s="240"/>
      <c r="H544" s="243">
        <v>118.46299999999999</v>
      </c>
      <c r="I544" s="244"/>
      <c r="J544" s="240"/>
      <c r="K544" s="240"/>
      <c r="L544" s="245"/>
      <c r="M544" s="246"/>
      <c r="N544" s="247"/>
      <c r="O544" s="247"/>
      <c r="P544" s="247"/>
      <c r="Q544" s="247"/>
      <c r="R544" s="247"/>
      <c r="S544" s="247"/>
      <c r="T544" s="248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9" t="s">
        <v>272</v>
      </c>
      <c r="AU544" s="249" t="s">
        <v>79</v>
      </c>
      <c r="AV544" s="14" t="s">
        <v>79</v>
      </c>
      <c r="AW544" s="14" t="s">
        <v>274</v>
      </c>
      <c r="AX544" s="14" t="s">
        <v>69</v>
      </c>
      <c r="AY544" s="249" t="s">
        <v>116</v>
      </c>
    </row>
    <row r="545" s="14" customFormat="1">
      <c r="A545" s="14"/>
      <c r="B545" s="239"/>
      <c r="C545" s="240"/>
      <c r="D545" s="230" t="s">
        <v>272</v>
      </c>
      <c r="E545" s="241" t="s">
        <v>19</v>
      </c>
      <c r="F545" s="242" t="s">
        <v>1323</v>
      </c>
      <c r="G545" s="240"/>
      <c r="H545" s="243">
        <v>260.61860000000001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9" t="s">
        <v>272</v>
      </c>
      <c r="AU545" s="249" t="s">
        <v>79</v>
      </c>
      <c r="AV545" s="14" t="s">
        <v>79</v>
      </c>
      <c r="AW545" s="14" t="s">
        <v>274</v>
      </c>
      <c r="AX545" s="14" t="s">
        <v>69</v>
      </c>
      <c r="AY545" s="249" t="s">
        <v>116</v>
      </c>
    </row>
    <row r="546" s="15" customFormat="1">
      <c r="A546" s="15"/>
      <c r="B546" s="250"/>
      <c r="C546" s="251"/>
      <c r="D546" s="230" t="s">
        <v>272</v>
      </c>
      <c r="E546" s="252" t="s">
        <v>19</v>
      </c>
      <c r="F546" s="253" t="s">
        <v>278</v>
      </c>
      <c r="G546" s="251"/>
      <c r="H546" s="254">
        <v>379.08159999999998</v>
      </c>
      <c r="I546" s="255"/>
      <c r="J546" s="251"/>
      <c r="K546" s="251"/>
      <c r="L546" s="256"/>
      <c r="M546" s="257"/>
      <c r="N546" s="258"/>
      <c r="O546" s="258"/>
      <c r="P546" s="258"/>
      <c r="Q546" s="258"/>
      <c r="R546" s="258"/>
      <c r="S546" s="258"/>
      <c r="T546" s="259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0" t="s">
        <v>272</v>
      </c>
      <c r="AU546" s="260" t="s">
        <v>79</v>
      </c>
      <c r="AV546" s="15" t="s">
        <v>137</v>
      </c>
      <c r="AW546" s="15" t="s">
        <v>274</v>
      </c>
      <c r="AX546" s="15" t="s">
        <v>69</v>
      </c>
      <c r="AY546" s="260" t="s">
        <v>116</v>
      </c>
    </row>
    <row r="547" s="14" customFormat="1">
      <c r="A547" s="14"/>
      <c r="B547" s="239"/>
      <c r="C547" s="240"/>
      <c r="D547" s="230" t="s">
        <v>272</v>
      </c>
      <c r="E547" s="241" t="s">
        <v>19</v>
      </c>
      <c r="F547" s="242" t="s">
        <v>1324</v>
      </c>
      <c r="G547" s="240"/>
      <c r="H547" s="243">
        <v>130.31</v>
      </c>
      <c r="I547" s="244"/>
      <c r="J547" s="240"/>
      <c r="K547" s="240"/>
      <c r="L547" s="245"/>
      <c r="M547" s="246"/>
      <c r="N547" s="247"/>
      <c r="O547" s="247"/>
      <c r="P547" s="247"/>
      <c r="Q547" s="247"/>
      <c r="R547" s="247"/>
      <c r="S547" s="247"/>
      <c r="T547" s="248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9" t="s">
        <v>272</v>
      </c>
      <c r="AU547" s="249" t="s">
        <v>79</v>
      </c>
      <c r="AV547" s="14" t="s">
        <v>79</v>
      </c>
      <c r="AW547" s="14" t="s">
        <v>274</v>
      </c>
      <c r="AX547" s="14" t="s">
        <v>69</v>
      </c>
      <c r="AY547" s="249" t="s">
        <v>116</v>
      </c>
    </row>
    <row r="548" s="15" customFormat="1">
      <c r="A548" s="15"/>
      <c r="B548" s="250"/>
      <c r="C548" s="251"/>
      <c r="D548" s="230" t="s">
        <v>272</v>
      </c>
      <c r="E548" s="252" t="s">
        <v>19</v>
      </c>
      <c r="F548" s="253" t="s">
        <v>278</v>
      </c>
      <c r="G548" s="251"/>
      <c r="H548" s="254">
        <v>130.31</v>
      </c>
      <c r="I548" s="255"/>
      <c r="J548" s="251"/>
      <c r="K548" s="251"/>
      <c r="L548" s="256"/>
      <c r="M548" s="257"/>
      <c r="N548" s="258"/>
      <c r="O548" s="258"/>
      <c r="P548" s="258"/>
      <c r="Q548" s="258"/>
      <c r="R548" s="258"/>
      <c r="S548" s="258"/>
      <c r="T548" s="259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0" t="s">
        <v>272</v>
      </c>
      <c r="AU548" s="260" t="s">
        <v>79</v>
      </c>
      <c r="AV548" s="15" t="s">
        <v>137</v>
      </c>
      <c r="AW548" s="15" t="s">
        <v>274</v>
      </c>
      <c r="AX548" s="15" t="s">
        <v>74</v>
      </c>
      <c r="AY548" s="260" t="s">
        <v>116</v>
      </c>
    </row>
    <row r="549" s="2" customFormat="1" ht="44.25" customHeight="1">
      <c r="A549" s="41"/>
      <c r="B549" s="42"/>
      <c r="C549" s="204" t="s">
        <v>928</v>
      </c>
      <c r="D549" s="204" t="s">
        <v>119</v>
      </c>
      <c r="E549" s="205" t="s">
        <v>916</v>
      </c>
      <c r="F549" s="206" t="s">
        <v>917</v>
      </c>
      <c r="G549" s="207" t="s">
        <v>428</v>
      </c>
      <c r="H549" s="208">
        <v>1824.3399999999999</v>
      </c>
      <c r="I549" s="209"/>
      <c r="J549" s="210">
        <f>ROUND(I549*H549,2)</f>
        <v>0</v>
      </c>
      <c r="K549" s="206" t="s">
        <v>123</v>
      </c>
      <c r="L549" s="47"/>
      <c r="M549" s="211" t="s">
        <v>19</v>
      </c>
      <c r="N549" s="212" t="s">
        <v>40</v>
      </c>
      <c r="O549" s="87"/>
      <c r="P549" s="213">
        <f>O549*H549</f>
        <v>0</v>
      </c>
      <c r="Q549" s="213">
        <v>0</v>
      </c>
      <c r="R549" s="213">
        <f>Q549*H549</f>
        <v>0</v>
      </c>
      <c r="S549" s="213">
        <v>0</v>
      </c>
      <c r="T549" s="214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5" t="s">
        <v>137</v>
      </c>
      <c r="AT549" s="215" t="s">
        <v>119</v>
      </c>
      <c r="AU549" s="215" t="s">
        <v>79</v>
      </c>
      <c r="AY549" s="20" t="s">
        <v>116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20" t="s">
        <v>74</v>
      </c>
      <c r="BK549" s="216">
        <f>ROUND(I549*H549,2)</f>
        <v>0</v>
      </c>
      <c r="BL549" s="20" t="s">
        <v>137</v>
      </c>
      <c r="BM549" s="215" t="s">
        <v>1325</v>
      </c>
    </row>
    <row r="550" s="2" customFormat="1">
      <c r="A550" s="41"/>
      <c r="B550" s="42"/>
      <c r="C550" s="43"/>
      <c r="D550" s="217" t="s">
        <v>126</v>
      </c>
      <c r="E550" s="43"/>
      <c r="F550" s="218" t="s">
        <v>919</v>
      </c>
      <c r="G550" s="43"/>
      <c r="H550" s="43"/>
      <c r="I550" s="219"/>
      <c r="J550" s="43"/>
      <c r="K550" s="43"/>
      <c r="L550" s="47"/>
      <c r="M550" s="220"/>
      <c r="N550" s="221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126</v>
      </c>
      <c r="AU550" s="20" t="s">
        <v>79</v>
      </c>
    </row>
    <row r="551" s="14" customFormat="1">
      <c r="A551" s="14"/>
      <c r="B551" s="239"/>
      <c r="C551" s="240"/>
      <c r="D551" s="230" t="s">
        <v>272</v>
      </c>
      <c r="E551" s="241" t="s">
        <v>19</v>
      </c>
      <c r="F551" s="242" t="s">
        <v>1326</v>
      </c>
      <c r="G551" s="240"/>
      <c r="H551" s="243">
        <v>1824.3400000000002</v>
      </c>
      <c r="I551" s="244"/>
      <c r="J551" s="240"/>
      <c r="K551" s="240"/>
      <c r="L551" s="245"/>
      <c r="M551" s="246"/>
      <c r="N551" s="247"/>
      <c r="O551" s="247"/>
      <c r="P551" s="247"/>
      <c r="Q551" s="247"/>
      <c r="R551" s="247"/>
      <c r="S551" s="247"/>
      <c r="T551" s="24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9" t="s">
        <v>272</v>
      </c>
      <c r="AU551" s="249" t="s">
        <v>79</v>
      </c>
      <c r="AV551" s="14" t="s">
        <v>79</v>
      </c>
      <c r="AW551" s="14" t="s">
        <v>274</v>
      </c>
      <c r="AX551" s="14" t="s">
        <v>74</v>
      </c>
      <c r="AY551" s="249" t="s">
        <v>116</v>
      </c>
    </row>
    <row r="552" s="2" customFormat="1" ht="44.25" customHeight="1">
      <c r="A552" s="41"/>
      <c r="B552" s="42"/>
      <c r="C552" s="204" t="s">
        <v>936</v>
      </c>
      <c r="D552" s="204" t="s">
        <v>119</v>
      </c>
      <c r="E552" s="205" t="s">
        <v>922</v>
      </c>
      <c r="F552" s="206" t="s">
        <v>923</v>
      </c>
      <c r="G552" s="207" t="s">
        <v>428</v>
      </c>
      <c r="H552" s="208">
        <v>130.31</v>
      </c>
      <c r="I552" s="209"/>
      <c r="J552" s="210">
        <f>ROUND(I552*H552,2)</f>
        <v>0</v>
      </c>
      <c r="K552" s="206" t="s">
        <v>123</v>
      </c>
      <c r="L552" s="47"/>
      <c r="M552" s="211" t="s">
        <v>19</v>
      </c>
      <c r="N552" s="212" t="s">
        <v>40</v>
      </c>
      <c r="O552" s="87"/>
      <c r="P552" s="213">
        <f>O552*H552</f>
        <v>0</v>
      </c>
      <c r="Q552" s="213">
        <v>0</v>
      </c>
      <c r="R552" s="213">
        <f>Q552*H552</f>
        <v>0</v>
      </c>
      <c r="S552" s="213">
        <v>0</v>
      </c>
      <c r="T552" s="214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5" t="s">
        <v>137</v>
      </c>
      <c r="AT552" s="215" t="s">
        <v>119</v>
      </c>
      <c r="AU552" s="215" t="s">
        <v>79</v>
      </c>
      <c r="AY552" s="20" t="s">
        <v>116</v>
      </c>
      <c r="BE552" s="216">
        <f>IF(N552="základní",J552,0)</f>
        <v>0</v>
      </c>
      <c r="BF552" s="216">
        <f>IF(N552="snížená",J552,0)</f>
        <v>0</v>
      </c>
      <c r="BG552" s="216">
        <f>IF(N552="zákl. přenesená",J552,0)</f>
        <v>0</v>
      </c>
      <c r="BH552" s="216">
        <f>IF(N552="sníž. přenesená",J552,0)</f>
        <v>0</v>
      </c>
      <c r="BI552" s="216">
        <f>IF(N552="nulová",J552,0)</f>
        <v>0</v>
      </c>
      <c r="BJ552" s="20" t="s">
        <v>74</v>
      </c>
      <c r="BK552" s="216">
        <f>ROUND(I552*H552,2)</f>
        <v>0</v>
      </c>
      <c r="BL552" s="20" t="s">
        <v>137</v>
      </c>
      <c r="BM552" s="215" t="s">
        <v>1327</v>
      </c>
    </row>
    <row r="553" s="2" customFormat="1">
      <c r="A553" s="41"/>
      <c r="B553" s="42"/>
      <c r="C553" s="43"/>
      <c r="D553" s="217" t="s">
        <v>126</v>
      </c>
      <c r="E553" s="43"/>
      <c r="F553" s="218" t="s">
        <v>925</v>
      </c>
      <c r="G553" s="43"/>
      <c r="H553" s="43"/>
      <c r="I553" s="219"/>
      <c r="J553" s="43"/>
      <c r="K553" s="43"/>
      <c r="L553" s="47"/>
      <c r="M553" s="220"/>
      <c r="N553" s="221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126</v>
      </c>
      <c r="AU553" s="20" t="s">
        <v>79</v>
      </c>
    </row>
    <row r="554" s="12" customFormat="1" ht="22.8" customHeight="1">
      <c r="A554" s="12"/>
      <c r="B554" s="188"/>
      <c r="C554" s="189"/>
      <c r="D554" s="190" t="s">
        <v>68</v>
      </c>
      <c r="E554" s="202" t="s">
        <v>926</v>
      </c>
      <c r="F554" s="202" t="s">
        <v>927</v>
      </c>
      <c r="G554" s="189"/>
      <c r="H554" s="189"/>
      <c r="I554" s="192"/>
      <c r="J554" s="203">
        <f>BK554</f>
        <v>0</v>
      </c>
      <c r="K554" s="189"/>
      <c r="L554" s="194"/>
      <c r="M554" s="195"/>
      <c r="N554" s="196"/>
      <c r="O554" s="196"/>
      <c r="P554" s="197">
        <f>P555+SUM(P556:P571)</f>
        <v>0</v>
      </c>
      <c r="Q554" s="196"/>
      <c r="R554" s="197">
        <f>R555+SUM(R556:R571)</f>
        <v>0</v>
      </c>
      <c r="S554" s="196"/>
      <c r="T554" s="198">
        <f>T555+SUM(T556:T571)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199" t="s">
        <v>74</v>
      </c>
      <c r="AT554" s="200" t="s">
        <v>68</v>
      </c>
      <c r="AU554" s="200" t="s">
        <v>74</v>
      </c>
      <c r="AY554" s="199" t="s">
        <v>116</v>
      </c>
      <c r="BK554" s="201">
        <f>BK555+SUM(BK556:BK571)</f>
        <v>0</v>
      </c>
    </row>
    <row r="555" s="2" customFormat="1" ht="33" customHeight="1">
      <c r="A555" s="41"/>
      <c r="B555" s="42"/>
      <c r="C555" s="204" t="s">
        <v>941</v>
      </c>
      <c r="D555" s="204" t="s">
        <v>119</v>
      </c>
      <c r="E555" s="205" t="s">
        <v>908</v>
      </c>
      <c r="F555" s="206" t="s">
        <v>909</v>
      </c>
      <c r="G555" s="207" t="s">
        <v>428</v>
      </c>
      <c r="H555" s="208">
        <v>100.81</v>
      </c>
      <c r="I555" s="209"/>
      <c r="J555" s="210">
        <f>ROUND(I555*H555,2)</f>
        <v>0</v>
      </c>
      <c r="K555" s="206" t="s">
        <v>123</v>
      </c>
      <c r="L555" s="47"/>
      <c r="M555" s="211" t="s">
        <v>19</v>
      </c>
      <c r="N555" s="212" t="s">
        <v>40</v>
      </c>
      <c r="O555" s="87"/>
      <c r="P555" s="213">
        <f>O555*H555</f>
        <v>0</v>
      </c>
      <c r="Q555" s="213">
        <v>0</v>
      </c>
      <c r="R555" s="213">
        <f>Q555*H555</f>
        <v>0</v>
      </c>
      <c r="S555" s="213">
        <v>0</v>
      </c>
      <c r="T555" s="214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5" t="s">
        <v>137</v>
      </c>
      <c r="AT555" s="215" t="s">
        <v>119</v>
      </c>
      <c r="AU555" s="215" t="s">
        <v>79</v>
      </c>
      <c r="AY555" s="20" t="s">
        <v>116</v>
      </c>
      <c r="BE555" s="216">
        <f>IF(N555="základní",J555,0)</f>
        <v>0</v>
      </c>
      <c r="BF555" s="216">
        <f>IF(N555="snížená",J555,0)</f>
        <v>0</v>
      </c>
      <c r="BG555" s="216">
        <f>IF(N555="zákl. přenesená",J555,0)</f>
        <v>0</v>
      </c>
      <c r="BH555" s="216">
        <f>IF(N555="sníž. přenesená",J555,0)</f>
        <v>0</v>
      </c>
      <c r="BI555" s="216">
        <f>IF(N555="nulová",J555,0)</f>
        <v>0</v>
      </c>
      <c r="BJ555" s="20" t="s">
        <v>74</v>
      </c>
      <c r="BK555" s="216">
        <f>ROUND(I555*H555,2)</f>
        <v>0</v>
      </c>
      <c r="BL555" s="20" t="s">
        <v>137</v>
      </c>
      <c r="BM555" s="215" t="s">
        <v>1328</v>
      </c>
    </row>
    <row r="556" s="2" customFormat="1">
      <c r="A556" s="41"/>
      <c r="B556" s="42"/>
      <c r="C556" s="43"/>
      <c r="D556" s="217" t="s">
        <v>126</v>
      </c>
      <c r="E556" s="43"/>
      <c r="F556" s="218" t="s">
        <v>911</v>
      </c>
      <c r="G556" s="43"/>
      <c r="H556" s="43"/>
      <c r="I556" s="219"/>
      <c r="J556" s="43"/>
      <c r="K556" s="43"/>
      <c r="L556" s="47"/>
      <c r="M556" s="220"/>
      <c r="N556" s="221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126</v>
      </c>
      <c r="AU556" s="20" t="s">
        <v>79</v>
      </c>
    </row>
    <row r="557" s="14" customFormat="1">
      <c r="A557" s="14"/>
      <c r="B557" s="239"/>
      <c r="C557" s="240"/>
      <c r="D557" s="230" t="s">
        <v>272</v>
      </c>
      <c r="E557" s="241" t="s">
        <v>19</v>
      </c>
      <c r="F557" s="242" t="s">
        <v>1329</v>
      </c>
      <c r="G557" s="240"/>
      <c r="H557" s="243">
        <v>73.200000000000003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9" t="s">
        <v>272</v>
      </c>
      <c r="AU557" s="249" t="s">
        <v>79</v>
      </c>
      <c r="AV557" s="14" t="s">
        <v>79</v>
      </c>
      <c r="AW557" s="14" t="s">
        <v>274</v>
      </c>
      <c r="AX557" s="14" t="s">
        <v>69</v>
      </c>
      <c r="AY557" s="249" t="s">
        <v>116</v>
      </c>
    </row>
    <row r="558" s="14" customFormat="1">
      <c r="A558" s="14"/>
      <c r="B558" s="239"/>
      <c r="C558" s="240"/>
      <c r="D558" s="230" t="s">
        <v>272</v>
      </c>
      <c r="E558" s="241" t="s">
        <v>19</v>
      </c>
      <c r="F558" s="242" t="s">
        <v>1330</v>
      </c>
      <c r="G558" s="240"/>
      <c r="H558" s="243">
        <v>22.77</v>
      </c>
      <c r="I558" s="244"/>
      <c r="J558" s="240"/>
      <c r="K558" s="240"/>
      <c r="L558" s="245"/>
      <c r="M558" s="246"/>
      <c r="N558" s="247"/>
      <c r="O558" s="247"/>
      <c r="P558" s="247"/>
      <c r="Q558" s="247"/>
      <c r="R558" s="247"/>
      <c r="S558" s="247"/>
      <c r="T558" s="248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9" t="s">
        <v>272</v>
      </c>
      <c r="AU558" s="249" t="s">
        <v>79</v>
      </c>
      <c r="AV558" s="14" t="s">
        <v>79</v>
      </c>
      <c r="AW558" s="14" t="s">
        <v>274</v>
      </c>
      <c r="AX558" s="14" t="s">
        <v>69</v>
      </c>
      <c r="AY558" s="249" t="s">
        <v>116</v>
      </c>
    </row>
    <row r="559" s="14" customFormat="1">
      <c r="A559" s="14"/>
      <c r="B559" s="239"/>
      <c r="C559" s="240"/>
      <c r="D559" s="230" t="s">
        <v>272</v>
      </c>
      <c r="E559" s="241" t="s">
        <v>19</v>
      </c>
      <c r="F559" s="242" t="s">
        <v>1331</v>
      </c>
      <c r="G559" s="240"/>
      <c r="H559" s="243">
        <v>2.2000000000000002</v>
      </c>
      <c r="I559" s="244"/>
      <c r="J559" s="240"/>
      <c r="K559" s="240"/>
      <c r="L559" s="245"/>
      <c r="M559" s="246"/>
      <c r="N559" s="247"/>
      <c r="O559" s="247"/>
      <c r="P559" s="247"/>
      <c r="Q559" s="247"/>
      <c r="R559" s="247"/>
      <c r="S559" s="247"/>
      <c r="T559" s="248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9" t="s">
        <v>272</v>
      </c>
      <c r="AU559" s="249" t="s">
        <v>79</v>
      </c>
      <c r="AV559" s="14" t="s">
        <v>79</v>
      </c>
      <c r="AW559" s="14" t="s">
        <v>274</v>
      </c>
      <c r="AX559" s="14" t="s">
        <v>69</v>
      </c>
      <c r="AY559" s="249" t="s">
        <v>116</v>
      </c>
    </row>
    <row r="560" s="14" customFormat="1">
      <c r="A560" s="14"/>
      <c r="B560" s="239"/>
      <c r="C560" s="240"/>
      <c r="D560" s="230" t="s">
        <v>272</v>
      </c>
      <c r="E560" s="241" t="s">
        <v>19</v>
      </c>
      <c r="F560" s="242" t="s">
        <v>1332</v>
      </c>
      <c r="G560" s="240"/>
      <c r="H560" s="243">
        <v>2.6400000000000001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9" t="s">
        <v>272</v>
      </c>
      <c r="AU560" s="249" t="s">
        <v>79</v>
      </c>
      <c r="AV560" s="14" t="s">
        <v>79</v>
      </c>
      <c r="AW560" s="14" t="s">
        <v>274</v>
      </c>
      <c r="AX560" s="14" t="s">
        <v>69</v>
      </c>
      <c r="AY560" s="249" t="s">
        <v>116</v>
      </c>
    </row>
    <row r="561" s="15" customFormat="1">
      <c r="A561" s="15"/>
      <c r="B561" s="250"/>
      <c r="C561" s="251"/>
      <c r="D561" s="230" t="s">
        <v>272</v>
      </c>
      <c r="E561" s="252" t="s">
        <v>19</v>
      </c>
      <c r="F561" s="253" t="s">
        <v>278</v>
      </c>
      <c r="G561" s="251"/>
      <c r="H561" s="254">
        <v>100.81</v>
      </c>
      <c r="I561" s="255"/>
      <c r="J561" s="251"/>
      <c r="K561" s="251"/>
      <c r="L561" s="256"/>
      <c r="M561" s="257"/>
      <c r="N561" s="258"/>
      <c r="O561" s="258"/>
      <c r="P561" s="258"/>
      <c r="Q561" s="258"/>
      <c r="R561" s="258"/>
      <c r="S561" s="258"/>
      <c r="T561" s="259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0" t="s">
        <v>272</v>
      </c>
      <c r="AU561" s="260" t="s">
        <v>79</v>
      </c>
      <c r="AV561" s="15" t="s">
        <v>137</v>
      </c>
      <c r="AW561" s="15" t="s">
        <v>274</v>
      </c>
      <c r="AX561" s="15" t="s">
        <v>74</v>
      </c>
      <c r="AY561" s="260" t="s">
        <v>116</v>
      </c>
    </row>
    <row r="562" s="2" customFormat="1" ht="44.25" customHeight="1">
      <c r="A562" s="41"/>
      <c r="B562" s="42"/>
      <c r="C562" s="204" t="s">
        <v>946</v>
      </c>
      <c r="D562" s="204" t="s">
        <v>119</v>
      </c>
      <c r="E562" s="205" t="s">
        <v>916</v>
      </c>
      <c r="F562" s="206" t="s">
        <v>917</v>
      </c>
      <c r="G562" s="207" t="s">
        <v>428</v>
      </c>
      <c r="H562" s="208">
        <v>1411.3399999999999</v>
      </c>
      <c r="I562" s="209"/>
      <c r="J562" s="210">
        <f>ROUND(I562*H562,2)</f>
        <v>0</v>
      </c>
      <c r="K562" s="206" t="s">
        <v>123</v>
      </c>
      <c r="L562" s="47"/>
      <c r="M562" s="211" t="s">
        <v>19</v>
      </c>
      <c r="N562" s="212" t="s">
        <v>40</v>
      </c>
      <c r="O562" s="87"/>
      <c r="P562" s="213">
        <f>O562*H562</f>
        <v>0</v>
      </c>
      <c r="Q562" s="213">
        <v>0</v>
      </c>
      <c r="R562" s="213">
        <f>Q562*H562</f>
        <v>0</v>
      </c>
      <c r="S562" s="213">
        <v>0</v>
      </c>
      <c r="T562" s="214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5" t="s">
        <v>137</v>
      </c>
      <c r="AT562" s="215" t="s">
        <v>119</v>
      </c>
      <c r="AU562" s="215" t="s">
        <v>79</v>
      </c>
      <c r="AY562" s="20" t="s">
        <v>116</v>
      </c>
      <c r="BE562" s="216">
        <f>IF(N562="základní",J562,0)</f>
        <v>0</v>
      </c>
      <c r="BF562" s="216">
        <f>IF(N562="snížená",J562,0)</f>
        <v>0</v>
      </c>
      <c r="BG562" s="216">
        <f>IF(N562="zákl. přenesená",J562,0)</f>
        <v>0</v>
      </c>
      <c r="BH562" s="216">
        <f>IF(N562="sníž. přenesená",J562,0)</f>
        <v>0</v>
      </c>
      <c r="BI562" s="216">
        <f>IF(N562="nulová",J562,0)</f>
        <v>0</v>
      </c>
      <c r="BJ562" s="20" t="s">
        <v>74</v>
      </c>
      <c r="BK562" s="216">
        <f>ROUND(I562*H562,2)</f>
        <v>0</v>
      </c>
      <c r="BL562" s="20" t="s">
        <v>137</v>
      </c>
      <c r="BM562" s="215" t="s">
        <v>1333</v>
      </c>
    </row>
    <row r="563" s="2" customFormat="1">
      <c r="A563" s="41"/>
      <c r="B563" s="42"/>
      <c r="C563" s="43"/>
      <c r="D563" s="217" t="s">
        <v>126</v>
      </c>
      <c r="E563" s="43"/>
      <c r="F563" s="218" t="s">
        <v>919</v>
      </c>
      <c r="G563" s="43"/>
      <c r="H563" s="43"/>
      <c r="I563" s="219"/>
      <c r="J563" s="43"/>
      <c r="K563" s="43"/>
      <c r="L563" s="47"/>
      <c r="M563" s="220"/>
      <c r="N563" s="221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126</v>
      </c>
      <c r="AU563" s="20" t="s">
        <v>79</v>
      </c>
    </row>
    <row r="564" s="14" customFormat="1">
      <c r="A564" s="14"/>
      <c r="B564" s="239"/>
      <c r="C564" s="240"/>
      <c r="D564" s="230" t="s">
        <v>272</v>
      </c>
      <c r="E564" s="241" t="s">
        <v>19</v>
      </c>
      <c r="F564" s="242" t="s">
        <v>1334</v>
      </c>
      <c r="G564" s="240"/>
      <c r="H564" s="243">
        <v>1411.3400000000002</v>
      </c>
      <c r="I564" s="244"/>
      <c r="J564" s="240"/>
      <c r="K564" s="240"/>
      <c r="L564" s="245"/>
      <c r="M564" s="246"/>
      <c r="N564" s="247"/>
      <c r="O564" s="247"/>
      <c r="P564" s="247"/>
      <c r="Q564" s="247"/>
      <c r="R564" s="247"/>
      <c r="S564" s="247"/>
      <c r="T564" s="248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9" t="s">
        <v>272</v>
      </c>
      <c r="AU564" s="249" t="s">
        <v>79</v>
      </c>
      <c r="AV564" s="14" t="s">
        <v>79</v>
      </c>
      <c r="AW564" s="14" t="s">
        <v>274</v>
      </c>
      <c r="AX564" s="14" t="s">
        <v>74</v>
      </c>
      <c r="AY564" s="249" t="s">
        <v>116</v>
      </c>
    </row>
    <row r="565" s="2" customFormat="1" ht="44.25" customHeight="1">
      <c r="A565" s="41"/>
      <c r="B565" s="42"/>
      <c r="C565" s="204" t="s">
        <v>954</v>
      </c>
      <c r="D565" s="204" t="s">
        <v>119</v>
      </c>
      <c r="E565" s="205" t="s">
        <v>1335</v>
      </c>
      <c r="F565" s="206" t="s">
        <v>1336</v>
      </c>
      <c r="G565" s="207" t="s">
        <v>428</v>
      </c>
      <c r="H565" s="208">
        <v>27.609999999999999</v>
      </c>
      <c r="I565" s="209"/>
      <c r="J565" s="210">
        <f>ROUND(I565*H565,2)</f>
        <v>0</v>
      </c>
      <c r="K565" s="206" t="s">
        <v>123</v>
      </c>
      <c r="L565" s="47"/>
      <c r="M565" s="211" t="s">
        <v>19</v>
      </c>
      <c r="N565" s="212" t="s">
        <v>40</v>
      </c>
      <c r="O565" s="87"/>
      <c r="P565" s="213">
        <f>O565*H565</f>
        <v>0</v>
      </c>
      <c r="Q565" s="213">
        <v>0</v>
      </c>
      <c r="R565" s="213">
        <f>Q565*H565</f>
        <v>0</v>
      </c>
      <c r="S565" s="213">
        <v>0</v>
      </c>
      <c r="T565" s="214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15" t="s">
        <v>137</v>
      </c>
      <c r="AT565" s="215" t="s">
        <v>119</v>
      </c>
      <c r="AU565" s="215" t="s">
        <v>79</v>
      </c>
      <c r="AY565" s="20" t="s">
        <v>116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20" t="s">
        <v>74</v>
      </c>
      <c r="BK565" s="216">
        <f>ROUND(I565*H565,2)</f>
        <v>0</v>
      </c>
      <c r="BL565" s="20" t="s">
        <v>137</v>
      </c>
      <c r="BM565" s="215" t="s">
        <v>1337</v>
      </c>
    </row>
    <row r="566" s="2" customFormat="1">
      <c r="A566" s="41"/>
      <c r="B566" s="42"/>
      <c r="C566" s="43"/>
      <c r="D566" s="217" t="s">
        <v>126</v>
      </c>
      <c r="E566" s="43"/>
      <c r="F566" s="218" t="s">
        <v>1338</v>
      </c>
      <c r="G566" s="43"/>
      <c r="H566" s="43"/>
      <c r="I566" s="219"/>
      <c r="J566" s="43"/>
      <c r="K566" s="43"/>
      <c r="L566" s="47"/>
      <c r="M566" s="220"/>
      <c r="N566" s="221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126</v>
      </c>
      <c r="AU566" s="20" t="s">
        <v>79</v>
      </c>
    </row>
    <row r="567" s="14" customFormat="1">
      <c r="A567" s="14"/>
      <c r="B567" s="239"/>
      <c r="C567" s="240"/>
      <c r="D567" s="230" t="s">
        <v>272</v>
      </c>
      <c r="E567" s="241" t="s">
        <v>19</v>
      </c>
      <c r="F567" s="242" t="s">
        <v>1339</v>
      </c>
      <c r="G567" s="240"/>
      <c r="H567" s="243">
        <v>27.609999999999999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9" t="s">
        <v>272</v>
      </c>
      <c r="AU567" s="249" t="s">
        <v>79</v>
      </c>
      <c r="AV567" s="14" t="s">
        <v>79</v>
      </c>
      <c r="AW567" s="14" t="s">
        <v>274</v>
      </c>
      <c r="AX567" s="14" t="s">
        <v>74</v>
      </c>
      <c r="AY567" s="249" t="s">
        <v>116</v>
      </c>
    </row>
    <row r="568" s="2" customFormat="1" ht="44.25" customHeight="1">
      <c r="A568" s="41"/>
      <c r="B568" s="42"/>
      <c r="C568" s="204" t="s">
        <v>963</v>
      </c>
      <c r="D568" s="204" t="s">
        <v>119</v>
      </c>
      <c r="E568" s="205" t="s">
        <v>947</v>
      </c>
      <c r="F568" s="206" t="s">
        <v>948</v>
      </c>
      <c r="G568" s="207" t="s">
        <v>428</v>
      </c>
      <c r="H568" s="208">
        <v>73.200000000000003</v>
      </c>
      <c r="I568" s="209"/>
      <c r="J568" s="210">
        <f>ROUND(I568*H568,2)</f>
        <v>0</v>
      </c>
      <c r="K568" s="206" t="s">
        <v>123</v>
      </c>
      <c r="L568" s="47"/>
      <c r="M568" s="211" t="s">
        <v>19</v>
      </c>
      <c r="N568" s="212" t="s">
        <v>40</v>
      </c>
      <c r="O568" s="87"/>
      <c r="P568" s="213">
        <f>O568*H568</f>
        <v>0</v>
      </c>
      <c r="Q568" s="213">
        <v>0</v>
      </c>
      <c r="R568" s="213">
        <f>Q568*H568</f>
        <v>0</v>
      </c>
      <c r="S568" s="213">
        <v>0</v>
      </c>
      <c r="T568" s="214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5" t="s">
        <v>137</v>
      </c>
      <c r="AT568" s="215" t="s">
        <v>119</v>
      </c>
      <c r="AU568" s="215" t="s">
        <v>79</v>
      </c>
      <c r="AY568" s="20" t="s">
        <v>116</v>
      </c>
      <c r="BE568" s="216">
        <f>IF(N568="základní",J568,0)</f>
        <v>0</v>
      </c>
      <c r="BF568" s="216">
        <f>IF(N568="snížená",J568,0)</f>
        <v>0</v>
      </c>
      <c r="BG568" s="216">
        <f>IF(N568="zákl. přenesená",J568,0)</f>
        <v>0</v>
      </c>
      <c r="BH568" s="216">
        <f>IF(N568="sníž. přenesená",J568,0)</f>
        <v>0</v>
      </c>
      <c r="BI568" s="216">
        <f>IF(N568="nulová",J568,0)</f>
        <v>0</v>
      </c>
      <c r="BJ568" s="20" t="s">
        <v>74</v>
      </c>
      <c r="BK568" s="216">
        <f>ROUND(I568*H568,2)</f>
        <v>0</v>
      </c>
      <c r="BL568" s="20" t="s">
        <v>137</v>
      </c>
      <c r="BM568" s="215" t="s">
        <v>1340</v>
      </c>
    </row>
    <row r="569" s="2" customFormat="1">
      <c r="A569" s="41"/>
      <c r="B569" s="42"/>
      <c r="C569" s="43"/>
      <c r="D569" s="217" t="s">
        <v>126</v>
      </c>
      <c r="E569" s="43"/>
      <c r="F569" s="218" t="s">
        <v>950</v>
      </c>
      <c r="G569" s="43"/>
      <c r="H569" s="43"/>
      <c r="I569" s="219"/>
      <c r="J569" s="43"/>
      <c r="K569" s="43"/>
      <c r="L569" s="47"/>
      <c r="M569" s="220"/>
      <c r="N569" s="221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126</v>
      </c>
      <c r="AU569" s="20" t="s">
        <v>79</v>
      </c>
    </row>
    <row r="570" s="14" customFormat="1">
      <c r="A570" s="14"/>
      <c r="B570" s="239"/>
      <c r="C570" s="240"/>
      <c r="D570" s="230" t="s">
        <v>272</v>
      </c>
      <c r="E570" s="241" t="s">
        <v>19</v>
      </c>
      <c r="F570" s="242" t="s">
        <v>1329</v>
      </c>
      <c r="G570" s="240"/>
      <c r="H570" s="243">
        <v>73.200000000000003</v>
      </c>
      <c r="I570" s="244"/>
      <c r="J570" s="240"/>
      <c r="K570" s="240"/>
      <c r="L570" s="245"/>
      <c r="M570" s="246"/>
      <c r="N570" s="247"/>
      <c r="O570" s="247"/>
      <c r="P570" s="247"/>
      <c r="Q570" s="247"/>
      <c r="R570" s="247"/>
      <c r="S570" s="247"/>
      <c r="T570" s="24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9" t="s">
        <v>272</v>
      </c>
      <c r="AU570" s="249" t="s">
        <v>79</v>
      </c>
      <c r="AV570" s="14" t="s">
        <v>79</v>
      </c>
      <c r="AW570" s="14" t="s">
        <v>274</v>
      </c>
      <c r="AX570" s="14" t="s">
        <v>74</v>
      </c>
      <c r="AY570" s="249" t="s">
        <v>116</v>
      </c>
    </row>
    <row r="571" s="12" customFormat="1" ht="20.88" customHeight="1">
      <c r="A571" s="12"/>
      <c r="B571" s="188"/>
      <c r="C571" s="189"/>
      <c r="D571" s="190" t="s">
        <v>68</v>
      </c>
      <c r="E571" s="202" t="s">
        <v>952</v>
      </c>
      <c r="F571" s="202" t="s">
        <v>953</v>
      </c>
      <c r="G571" s="189"/>
      <c r="H571" s="189"/>
      <c r="I571" s="192"/>
      <c r="J571" s="203">
        <f>BK571</f>
        <v>0</v>
      </c>
      <c r="K571" s="189"/>
      <c r="L571" s="194"/>
      <c r="M571" s="195"/>
      <c r="N571" s="196"/>
      <c r="O571" s="196"/>
      <c r="P571" s="197">
        <f>SUM(P572:P573)</f>
        <v>0</v>
      </c>
      <c r="Q571" s="196"/>
      <c r="R571" s="197">
        <f>SUM(R572:R573)</f>
        <v>0</v>
      </c>
      <c r="S571" s="196"/>
      <c r="T571" s="198">
        <f>SUM(T572:T573)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199" t="s">
        <v>74</v>
      </c>
      <c r="AT571" s="200" t="s">
        <v>68</v>
      </c>
      <c r="AU571" s="200" t="s">
        <v>79</v>
      </c>
      <c r="AY571" s="199" t="s">
        <v>116</v>
      </c>
      <c r="BK571" s="201">
        <f>SUM(BK572:BK573)</f>
        <v>0</v>
      </c>
    </row>
    <row r="572" s="2" customFormat="1" ht="49.05" customHeight="1">
      <c r="A572" s="41"/>
      <c r="B572" s="42"/>
      <c r="C572" s="204" t="s">
        <v>968</v>
      </c>
      <c r="D572" s="204" t="s">
        <v>119</v>
      </c>
      <c r="E572" s="205" t="s">
        <v>955</v>
      </c>
      <c r="F572" s="206" t="s">
        <v>956</v>
      </c>
      <c r="G572" s="207" t="s">
        <v>428</v>
      </c>
      <c r="H572" s="208">
        <v>1178.799</v>
      </c>
      <c r="I572" s="209"/>
      <c r="J572" s="210">
        <f>ROUND(I572*H572,2)</f>
        <v>0</v>
      </c>
      <c r="K572" s="206" t="s">
        <v>123</v>
      </c>
      <c r="L572" s="47"/>
      <c r="M572" s="211" t="s">
        <v>19</v>
      </c>
      <c r="N572" s="212" t="s">
        <v>40</v>
      </c>
      <c r="O572" s="87"/>
      <c r="P572" s="213">
        <f>O572*H572</f>
        <v>0</v>
      </c>
      <c r="Q572" s="213">
        <v>0</v>
      </c>
      <c r="R572" s="213">
        <f>Q572*H572</f>
        <v>0</v>
      </c>
      <c r="S572" s="213">
        <v>0</v>
      </c>
      <c r="T572" s="214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5" t="s">
        <v>137</v>
      </c>
      <c r="AT572" s="215" t="s">
        <v>119</v>
      </c>
      <c r="AU572" s="215" t="s">
        <v>279</v>
      </c>
      <c r="AY572" s="20" t="s">
        <v>116</v>
      </c>
      <c r="BE572" s="216">
        <f>IF(N572="základní",J572,0)</f>
        <v>0</v>
      </c>
      <c r="BF572" s="216">
        <f>IF(N572="snížená",J572,0)</f>
        <v>0</v>
      </c>
      <c r="BG572" s="216">
        <f>IF(N572="zákl. přenesená",J572,0)</f>
        <v>0</v>
      </c>
      <c r="BH572" s="216">
        <f>IF(N572="sníž. přenesená",J572,0)</f>
        <v>0</v>
      </c>
      <c r="BI572" s="216">
        <f>IF(N572="nulová",J572,0)</f>
        <v>0</v>
      </c>
      <c r="BJ572" s="20" t="s">
        <v>74</v>
      </c>
      <c r="BK572" s="216">
        <f>ROUND(I572*H572,2)</f>
        <v>0</v>
      </c>
      <c r="BL572" s="20" t="s">
        <v>137</v>
      </c>
      <c r="BM572" s="215" t="s">
        <v>1341</v>
      </c>
    </row>
    <row r="573" s="2" customFormat="1">
      <c r="A573" s="41"/>
      <c r="B573" s="42"/>
      <c r="C573" s="43"/>
      <c r="D573" s="217" t="s">
        <v>126</v>
      </c>
      <c r="E573" s="43"/>
      <c r="F573" s="218" t="s">
        <v>958</v>
      </c>
      <c r="G573" s="43"/>
      <c r="H573" s="43"/>
      <c r="I573" s="219"/>
      <c r="J573" s="43"/>
      <c r="K573" s="43"/>
      <c r="L573" s="47"/>
      <c r="M573" s="220"/>
      <c r="N573" s="221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126</v>
      </c>
      <c r="AU573" s="20" t="s">
        <v>279</v>
      </c>
    </row>
    <row r="574" s="12" customFormat="1" ht="25.92" customHeight="1">
      <c r="A574" s="12"/>
      <c r="B574" s="188"/>
      <c r="C574" s="189"/>
      <c r="D574" s="190" t="s">
        <v>68</v>
      </c>
      <c r="E574" s="191" t="s">
        <v>959</v>
      </c>
      <c r="F574" s="191" t="s">
        <v>960</v>
      </c>
      <c r="G574" s="189"/>
      <c r="H574" s="189"/>
      <c r="I574" s="192"/>
      <c r="J574" s="193">
        <f>BK574</f>
        <v>0</v>
      </c>
      <c r="K574" s="189"/>
      <c r="L574" s="194"/>
      <c r="M574" s="195"/>
      <c r="N574" s="196"/>
      <c r="O574" s="196"/>
      <c r="P574" s="197">
        <f>P575</f>
        <v>0</v>
      </c>
      <c r="Q574" s="196"/>
      <c r="R574" s="197">
        <f>R575</f>
        <v>0.066382499999999997</v>
      </c>
      <c r="S574" s="196"/>
      <c r="T574" s="198">
        <f>T575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199" t="s">
        <v>79</v>
      </c>
      <c r="AT574" s="200" t="s">
        <v>68</v>
      </c>
      <c r="AU574" s="200" t="s">
        <v>69</v>
      </c>
      <c r="AY574" s="199" t="s">
        <v>116</v>
      </c>
      <c r="BK574" s="201">
        <f>BK575</f>
        <v>0</v>
      </c>
    </row>
    <row r="575" s="12" customFormat="1" ht="22.8" customHeight="1">
      <c r="A575" s="12"/>
      <c r="B575" s="188"/>
      <c r="C575" s="189"/>
      <c r="D575" s="190" t="s">
        <v>68</v>
      </c>
      <c r="E575" s="202" t="s">
        <v>961</v>
      </c>
      <c r="F575" s="202" t="s">
        <v>962</v>
      </c>
      <c r="G575" s="189"/>
      <c r="H575" s="189"/>
      <c r="I575" s="192"/>
      <c r="J575" s="203">
        <f>BK575</f>
        <v>0</v>
      </c>
      <c r="K575" s="189"/>
      <c r="L575" s="194"/>
      <c r="M575" s="195"/>
      <c r="N575" s="196"/>
      <c r="O575" s="196"/>
      <c r="P575" s="197">
        <f>SUM(P576:P584)</f>
        <v>0</v>
      </c>
      <c r="Q575" s="196"/>
      <c r="R575" s="197">
        <f>SUM(R576:R584)</f>
        <v>0.066382499999999997</v>
      </c>
      <c r="S575" s="196"/>
      <c r="T575" s="198">
        <f>SUM(T576:T584)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199" t="s">
        <v>79</v>
      </c>
      <c r="AT575" s="200" t="s">
        <v>68</v>
      </c>
      <c r="AU575" s="200" t="s">
        <v>74</v>
      </c>
      <c r="AY575" s="199" t="s">
        <v>116</v>
      </c>
      <c r="BK575" s="201">
        <f>SUM(BK576:BK584)</f>
        <v>0</v>
      </c>
    </row>
    <row r="576" s="2" customFormat="1" ht="33" customHeight="1">
      <c r="A576" s="41"/>
      <c r="B576" s="42"/>
      <c r="C576" s="204" t="s">
        <v>972</v>
      </c>
      <c r="D576" s="204" t="s">
        <v>119</v>
      </c>
      <c r="E576" s="205" t="s">
        <v>964</v>
      </c>
      <c r="F576" s="206" t="s">
        <v>965</v>
      </c>
      <c r="G576" s="207" t="s">
        <v>270</v>
      </c>
      <c r="H576" s="208">
        <v>10</v>
      </c>
      <c r="I576" s="209"/>
      <c r="J576" s="210">
        <f>ROUND(I576*H576,2)</f>
        <v>0</v>
      </c>
      <c r="K576" s="206" t="s">
        <v>123</v>
      </c>
      <c r="L576" s="47"/>
      <c r="M576" s="211" t="s">
        <v>19</v>
      </c>
      <c r="N576" s="212" t="s">
        <v>40</v>
      </c>
      <c r="O576" s="87"/>
      <c r="P576" s="213">
        <f>O576*H576</f>
        <v>0</v>
      </c>
      <c r="Q576" s="213">
        <v>0</v>
      </c>
      <c r="R576" s="213">
        <f>Q576*H576</f>
        <v>0</v>
      </c>
      <c r="S576" s="213">
        <v>0</v>
      </c>
      <c r="T576" s="214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5" t="s">
        <v>421</v>
      </c>
      <c r="AT576" s="215" t="s">
        <v>119</v>
      </c>
      <c r="AU576" s="215" t="s">
        <v>79</v>
      </c>
      <c r="AY576" s="20" t="s">
        <v>116</v>
      </c>
      <c r="BE576" s="216">
        <f>IF(N576="základní",J576,0)</f>
        <v>0</v>
      </c>
      <c r="BF576" s="216">
        <f>IF(N576="snížená",J576,0)</f>
        <v>0</v>
      </c>
      <c r="BG576" s="216">
        <f>IF(N576="zákl. přenesená",J576,0)</f>
        <v>0</v>
      </c>
      <c r="BH576" s="216">
        <f>IF(N576="sníž. přenesená",J576,0)</f>
        <v>0</v>
      </c>
      <c r="BI576" s="216">
        <f>IF(N576="nulová",J576,0)</f>
        <v>0</v>
      </c>
      <c r="BJ576" s="20" t="s">
        <v>74</v>
      </c>
      <c r="BK576" s="216">
        <f>ROUND(I576*H576,2)</f>
        <v>0</v>
      </c>
      <c r="BL576" s="20" t="s">
        <v>421</v>
      </c>
      <c r="BM576" s="215" t="s">
        <v>1342</v>
      </c>
    </row>
    <row r="577" s="2" customFormat="1">
      <c r="A577" s="41"/>
      <c r="B577" s="42"/>
      <c r="C577" s="43"/>
      <c r="D577" s="217" t="s">
        <v>126</v>
      </c>
      <c r="E577" s="43"/>
      <c r="F577" s="218" t="s">
        <v>967</v>
      </c>
      <c r="G577" s="43"/>
      <c r="H577" s="43"/>
      <c r="I577" s="219"/>
      <c r="J577" s="43"/>
      <c r="K577" s="43"/>
      <c r="L577" s="47"/>
      <c r="M577" s="220"/>
      <c r="N577" s="221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126</v>
      </c>
      <c r="AU577" s="20" t="s">
        <v>79</v>
      </c>
    </row>
    <row r="578" s="2" customFormat="1" ht="16.5" customHeight="1">
      <c r="A578" s="41"/>
      <c r="B578" s="42"/>
      <c r="C578" s="272" t="s">
        <v>1343</v>
      </c>
      <c r="D578" s="272" t="s">
        <v>472</v>
      </c>
      <c r="E578" s="273" t="s">
        <v>969</v>
      </c>
      <c r="F578" s="274" t="s">
        <v>970</v>
      </c>
      <c r="G578" s="275" t="s">
        <v>428</v>
      </c>
      <c r="H578" s="276">
        <v>0.0030000000000000001</v>
      </c>
      <c r="I578" s="277"/>
      <c r="J578" s="278">
        <f>ROUND(I578*H578,2)</f>
        <v>0</v>
      </c>
      <c r="K578" s="274" t="s">
        <v>123</v>
      </c>
      <c r="L578" s="279"/>
      <c r="M578" s="280" t="s">
        <v>19</v>
      </c>
      <c r="N578" s="281" t="s">
        <v>40</v>
      </c>
      <c r="O578" s="87"/>
      <c r="P578" s="213">
        <f>O578*H578</f>
        <v>0</v>
      </c>
      <c r="Q578" s="213">
        <v>1</v>
      </c>
      <c r="R578" s="213">
        <f>Q578*H578</f>
        <v>0.0030000000000000001</v>
      </c>
      <c r="S578" s="213">
        <v>0</v>
      </c>
      <c r="T578" s="214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5" t="s">
        <v>543</v>
      </c>
      <c r="AT578" s="215" t="s">
        <v>472</v>
      </c>
      <c r="AU578" s="215" t="s">
        <v>79</v>
      </c>
      <c r="AY578" s="20" t="s">
        <v>116</v>
      </c>
      <c r="BE578" s="216">
        <f>IF(N578="základní",J578,0)</f>
        <v>0</v>
      </c>
      <c r="BF578" s="216">
        <f>IF(N578="snížená",J578,0)</f>
        <v>0</v>
      </c>
      <c r="BG578" s="216">
        <f>IF(N578="zákl. přenesená",J578,0)</f>
        <v>0</v>
      </c>
      <c r="BH578" s="216">
        <f>IF(N578="sníž. přenesená",J578,0)</f>
        <v>0</v>
      </c>
      <c r="BI578" s="216">
        <f>IF(N578="nulová",J578,0)</f>
        <v>0</v>
      </c>
      <c r="BJ578" s="20" t="s">
        <v>74</v>
      </c>
      <c r="BK578" s="216">
        <f>ROUND(I578*H578,2)</f>
        <v>0</v>
      </c>
      <c r="BL578" s="20" t="s">
        <v>421</v>
      </c>
      <c r="BM578" s="215" t="s">
        <v>1344</v>
      </c>
    </row>
    <row r="579" s="14" customFormat="1">
      <c r="A579" s="14"/>
      <c r="B579" s="239"/>
      <c r="C579" s="240"/>
      <c r="D579" s="230" t="s">
        <v>272</v>
      </c>
      <c r="E579" s="241" t="s">
        <v>19</v>
      </c>
      <c r="F579" s="242" t="s">
        <v>1345</v>
      </c>
      <c r="G579" s="240"/>
      <c r="H579" s="243">
        <v>0.0033</v>
      </c>
      <c r="I579" s="244"/>
      <c r="J579" s="240"/>
      <c r="K579" s="240"/>
      <c r="L579" s="245"/>
      <c r="M579" s="246"/>
      <c r="N579" s="247"/>
      <c r="O579" s="247"/>
      <c r="P579" s="247"/>
      <c r="Q579" s="247"/>
      <c r="R579" s="247"/>
      <c r="S579" s="247"/>
      <c r="T579" s="248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9" t="s">
        <v>272</v>
      </c>
      <c r="AU579" s="249" t="s">
        <v>79</v>
      </c>
      <c r="AV579" s="14" t="s">
        <v>79</v>
      </c>
      <c r="AW579" s="14" t="s">
        <v>274</v>
      </c>
      <c r="AX579" s="14" t="s">
        <v>74</v>
      </c>
      <c r="AY579" s="249" t="s">
        <v>116</v>
      </c>
    </row>
    <row r="580" s="2" customFormat="1" ht="24.15" customHeight="1">
      <c r="A580" s="41"/>
      <c r="B580" s="42"/>
      <c r="C580" s="204" t="s">
        <v>981</v>
      </c>
      <c r="D580" s="204" t="s">
        <v>119</v>
      </c>
      <c r="E580" s="205" t="s">
        <v>973</v>
      </c>
      <c r="F580" s="206" t="s">
        <v>974</v>
      </c>
      <c r="G580" s="207" t="s">
        <v>270</v>
      </c>
      <c r="H580" s="208">
        <v>10</v>
      </c>
      <c r="I580" s="209"/>
      <c r="J580" s="210">
        <f>ROUND(I580*H580,2)</f>
        <v>0</v>
      </c>
      <c r="K580" s="206" t="s">
        <v>123</v>
      </c>
      <c r="L580" s="47"/>
      <c r="M580" s="211" t="s">
        <v>19</v>
      </c>
      <c r="N580" s="212" t="s">
        <v>40</v>
      </c>
      <c r="O580" s="87"/>
      <c r="P580" s="213">
        <f>O580*H580</f>
        <v>0</v>
      </c>
      <c r="Q580" s="213">
        <v>0.00039825</v>
      </c>
      <c r="R580" s="213">
        <f>Q580*H580</f>
        <v>0.0039824999999999999</v>
      </c>
      <c r="S580" s="213">
        <v>0</v>
      </c>
      <c r="T580" s="214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5" t="s">
        <v>421</v>
      </c>
      <c r="AT580" s="215" t="s">
        <v>119</v>
      </c>
      <c r="AU580" s="215" t="s">
        <v>79</v>
      </c>
      <c r="AY580" s="20" t="s">
        <v>116</v>
      </c>
      <c r="BE580" s="216">
        <f>IF(N580="základní",J580,0)</f>
        <v>0</v>
      </c>
      <c r="BF580" s="216">
        <f>IF(N580="snížená",J580,0)</f>
        <v>0</v>
      </c>
      <c r="BG580" s="216">
        <f>IF(N580="zákl. přenesená",J580,0)</f>
        <v>0</v>
      </c>
      <c r="BH580" s="216">
        <f>IF(N580="sníž. přenesená",J580,0)</f>
        <v>0</v>
      </c>
      <c r="BI580" s="216">
        <f>IF(N580="nulová",J580,0)</f>
        <v>0</v>
      </c>
      <c r="BJ580" s="20" t="s">
        <v>74</v>
      </c>
      <c r="BK580" s="216">
        <f>ROUND(I580*H580,2)</f>
        <v>0</v>
      </c>
      <c r="BL580" s="20" t="s">
        <v>421</v>
      </c>
      <c r="BM580" s="215" t="s">
        <v>1346</v>
      </c>
    </row>
    <row r="581" s="2" customFormat="1">
      <c r="A581" s="41"/>
      <c r="B581" s="42"/>
      <c r="C581" s="43"/>
      <c r="D581" s="217" t="s">
        <v>126</v>
      </c>
      <c r="E581" s="43"/>
      <c r="F581" s="218" t="s">
        <v>976</v>
      </c>
      <c r="G581" s="43"/>
      <c r="H581" s="43"/>
      <c r="I581" s="219"/>
      <c r="J581" s="43"/>
      <c r="K581" s="43"/>
      <c r="L581" s="47"/>
      <c r="M581" s="220"/>
      <c r="N581" s="221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126</v>
      </c>
      <c r="AU581" s="20" t="s">
        <v>79</v>
      </c>
    </row>
    <row r="582" s="2" customFormat="1" ht="37.8" customHeight="1">
      <c r="A582" s="41"/>
      <c r="B582" s="42"/>
      <c r="C582" s="272" t="s">
        <v>1347</v>
      </c>
      <c r="D582" s="272" t="s">
        <v>472</v>
      </c>
      <c r="E582" s="273" t="s">
        <v>978</v>
      </c>
      <c r="F582" s="274" t="s">
        <v>979</v>
      </c>
      <c r="G582" s="275" t="s">
        <v>270</v>
      </c>
      <c r="H582" s="276">
        <v>11</v>
      </c>
      <c r="I582" s="277"/>
      <c r="J582" s="278">
        <f>ROUND(I582*H582,2)</f>
        <v>0</v>
      </c>
      <c r="K582" s="274" t="s">
        <v>123</v>
      </c>
      <c r="L582" s="279"/>
      <c r="M582" s="280" t="s">
        <v>19</v>
      </c>
      <c r="N582" s="281" t="s">
        <v>40</v>
      </c>
      <c r="O582" s="87"/>
      <c r="P582" s="213">
        <f>O582*H582</f>
        <v>0</v>
      </c>
      <c r="Q582" s="213">
        <v>0.0054000000000000003</v>
      </c>
      <c r="R582" s="213">
        <f>Q582*H582</f>
        <v>0.059400000000000001</v>
      </c>
      <c r="S582" s="213">
        <v>0</v>
      </c>
      <c r="T582" s="214">
        <f>S582*H582</f>
        <v>0</v>
      </c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R582" s="215" t="s">
        <v>543</v>
      </c>
      <c r="AT582" s="215" t="s">
        <v>472</v>
      </c>
      <c r="AU582" s="215" t="s">
        <v>79</v>
      </c>
      <c r="AY582" s="20" t="s">
        <v>116</v>
      </c>
      <c r="BE582" s="216">
        <f>IF(N582="základní",J582,0)</f>
        <v>0</v>
      </c>
      <c r="BF582" s="216">
        <f>IF(N582="snížená",J582,0)</f>
        <v>0</v>
      </c>
      <c r="BG582" s="216">
        <f>IF(N582="zákl. přenesená",J582,0)</f>
        <v>0</v>
      </c>
      <c r="BH582" s="216">
        <f>IF(N582="sníž. přenesená",J582,0)</f>
        <v>0</v>
      </c>
      <c r="BI582" s="216">
        <f>IF(N582="nulová",J582,0)</f>
        <v>0</v>
      </c>
      <c r="BJ582" s="20" t="s">
        <v>74</v>
      </c>
      <c r="BK582" s="216">
        <f>ROUND(I582*H582,2)</f>
        <v>0</v>
      </c>
      <c r="BL582" s="20" t="s">
        <v>421</v>
      </c>
      <c r="BM582" s="215" t="s">
        <v>1348</v>
      </c>
    </row>
    <row r="583" s="2" customFormat="1" ht="44.25" customHeight="1">
      <c r="A583" s="41"/>
      <c r="B583" s="42"/>
      <c r="C583" s="204" t="s">
        <v>875</v>
      </c>
      <c r="D583" s="204" t="s">
        <v>119</v>
      </c>
      <c r="E583" s="205" t="s">
        <v>982</v>
      </c>
      <c r="F583" s="206" t="s">
        <v>983</v>
      </c>
      <c r="G583" s="207" t="s">
        <v>984</v>
      </c>
      <c r="H583" s="282"/>
      <c r="I583" s="209"/>
      <c r="J583" s="210">
        <f>ROUND(I583*H583,2)</f>
        <v>0</v>
      </c>
      <c r="K583" s="206" t="s">
        <v>123</v>
      </c>
      <c r="L583" s="47"/>
      <c r="M583" s="211" t="s">
        <v>19</v>
      </c>
      <c r="N583" s="212" t="s">
        <v>40</v>
      </c>
      <c r="O583" s="87"/>
      <c r="P583" s="213">
        <f>O583*H583</f>
        <v>0</v>
      </c>
      <c r="Q583" s="213">
        <v>0</v>
      </c>
      <c r="R583" s="213">
        <f>Q583*H583</f>
        <v>0</v>
      </c>
      <c r="S583" s="213">
        <v>0</v>
      </c>
      <c r="T583" s="214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5" t="s">
        <v>421</v>
      </c>
      <c r="AT583" s="215" t="s">
        <v>119</v>
      </c>
      <c r="AU583" s="215" t="s">
        <v>79</v>
      </c>
      <c r="AY583" s="20" t="s">
        <v>116</v>
      </c>
      <c r="BE583" s="216">
        <f>IF(N583="základní",J583,0)</f>
        <v>0</v>
      </c>
      <c r="BF583" s="216">
        <f>IF(N583="snížená",J583,0)</f>
        <v>0</v>
      </c>
      <c r="BG583" s="216">
        <f>IF(N583="zákl. přenesená",J583,0)</f>
        <v>0</v>
      </c>
      <c r="BH583" s="216">
        <f>IF(N583="sníž. přenesená",J583,0)</f>
        <v>0</v>
      </c>
      <c r="BI583" s="216">
        <f>IF(N583="nulová",J583,0)</f>
        <v>0</v>
      </c>
      <c r="BJ583" s="20" t="s">
        <v>74</v>
      </c>
      <c r="BK583" s="216">
        <f>ROUND(I583*H583,2)</f>
        <v>0</v>
      </c>
      <c r="BL583" s="20" t="s">
        <v>421</v>
      </c>
      <c r="BM583" s="215" t="s">
        <v>1349</v>
      </c>
    </row>
    <row r="584" s="2" customFormat="1">
      <c r="A584" s="41"/>
      <c r="B584" s="42"/>
      <c r="C584" s="43"/>
      <c r="D584" s="217" t="s">
        <v>126</v>
      </c>
      <c r="E584" s="43"/>
      <c r="F584" s="218" t="s">
        <v>986</v>
      </c>
      <c r="G584" s="43"/>
      <c r="H584" s="43"/>
      <c r="I584" s="219"/>
      <c r="J584" s="43"/>
      <c r="K584" s="43"/>
      <c r="L584" s="47"/>
      <c r="M584" s="222"/>
      <c r="N584" s="223"/>
      <c r="O584" s="224"/>
      <c r="P584" s="224"/>
      <c r="Q584" s="224"/>
      <c r="R584" s="224"/>
      <c r="S584" s="224"/>
      <c r="T584" s="225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126</v>
      </c>
      <c r="AU584" s="20" t="s">
        <v>79</v>
      </c>
    </row>
    <row r="585" s="2" customFormat="1" ht="6.96" customHeight="1">
      <c r="A585" s="41"/>
      <c r="B585" s="62"/>
      <c r="C585" s="63"/>
      <c r="D585" s="63"/>
      <c r="E585" s="63"/>
      <c r="F585" s="63"/>
      <c r="G585" s="63"/>
      <c r="H585" s="63"/>
      <c r="I585" s="63"/>
      <c r="J585" s="63"/>
      <c r="K585" s="63"/>
      <c r="L585" s="47"/>
      <c r="M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</row>
  </sheetData>
  <sheetProtection sheet="1" autoFilter="0" formatColumns="0" formatRows="0" objects="1" scenarios="1" spinCount="100000" saltValue="iUx+63Mdg66hq3lPOBAJLo+yddoHLMKMZcjGPouJ0pmQquQyMBobp1YB8MjmkRtvnyHjFtwDvv2MKAY/E+exkA==" hashValue="uuG3EJPyGvK66xCDqSQAviUZ+YV22QfE2cwCfXAcQUBNL64uCXerFVteKbCY47jL+zLwvs+8CtG4BsiJE1DmTA==" algorithmName="SHA-512" password="CC35"/>
  <autoFilter ref="C92:K584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07" r:id="rId1" display="https://podminky.urs.cz/item/CS_URS_2023_02/460010025"/>
    <hyperlink ref="F125" r:id="rId2" display="https://podminky.urs.cz/item/CS_URS_2023_02/119001401"/>
    <hyperlink ref="F144" r:id="rId3" display="https://podminky.urs.cz/item/CS_URS_2023_02/119001402"/>
    <hyperlink ref="F146" r:id="rId4" display="https://podminky.urs.cz/item/CS_URS_2023_02/119001411"/>
    <hyperlink ref="F148" r:id="rId5" display="https://podminky.urs.cz/item/CS_URS_2023_02/119001421"/>
    <hyperlink ref="F157" r:id="rId6" display="https://podminky.urs.cz/item/CS_URS_2023_02/129911123"/>
    <hyperlink ref="F187" r:id="rId7" display="https://podminky.urs.cz/item/CS_URS_2023_02/130001101"/>
    <hyperlink ref="F197" r:id="rId8" display="https://podminky.urs.cz/item/CS_URS_2023_02/131213131"/>
    <hyperlink ref="F200" r:id="rId9" display="https://podminky.urs.cz/item/CS_URS_2023_02/131251104"/>
    <hyperlink ref="F233" r:id="rId10" display="https://podminky.urs.cz/item/CS_URS_2023_02/151101101"/>
    <hyperlink ref="F236" r:id="rId11" display="https://podminky.urs.cz/item/CS_URS_2023_02/151101111"/>
    <hyperlink ref="F238" r:id="rId12" display="https://podminky.urs.cz/item/CS_URS_2023_02/162751117"/>
    <hyperlink ref="F246" r:id="rId13" display="https://podminky.urs.cz/item/CS_URS_2023_02/162751117"/>
    <hyperlink ref="F254" r:id="rId14" display="https://podminky.urs.cz/item/CS_URS_2023_02/167151111"/>
    <hyperlink ref="F260" r:id="rId15" display="https://podminky.urs.cz/item/CS_URS_2023_02/171251201"/>
    <hyperlink ref="F262" r:id="rId16" display="https://podminky.urs.cz/item/CS_URS_2023_02/171201221"/>
    <hyperlink ref="F269" r:id="rId17" display="https://podminky.urs.cz/item/CS_URS_2023_02/174111101"/>
    <hyperlink ref="F279" r:id="rId18" display="https://podminky.urs.cz/item/CS_URS_2023_02/175151101"/>
    <hyperlink ref="F313" r:id="rId19" display="https://podminky.urs.cz/item/CS_URS_2023_02/121112003"/>
    <hyperlink ref="F315" r:id="rId20" display="https://podminky.urs.cz/item/CS_URS_2023_02/162251101"/>
    <hyperlink ref="F320" r:id="rId21" display="https://podminky.urs.cz/item/CS_URS_2023_02/167151101"/>
    <hyperlink ref="F322" r:id="rId22" display="https://podminky.urs.cz/item/CS_URS_2023_02/181006111"/>
    <hyperlink ref="F324" r:id="rId23" display="https://podminky.urs.cz/item/CS_URS_2023_02/181411131R1"/>
    <hyperlink ref="F329" r:id="rId24" display="https://podminky.urs.cz/item/CS_URS_2023_02/181951111"/>
    <hyperlink ref="F331" r:id="rId25" display="https://podminky.urs.cz/item/CS_URS_2023_02/183403153"/>
    <hyperlink ref="F334" r:id="rId26" display="https://podminky.urs.cz/item/CS_URS_2023_02/113106021"/>
    <hyperlink ref="F345" r:id="rId27" display="https://podminky.urs.cz/item/CS_URS_2023_02/113106023"/>
    <hyperlink ref="F351" r:id="rId28" display="https://podminky.urs.cz/item/CS_URS_2023_02/113107182"/>
    <hyperlink ref="F362" r:id="rId29" display="https://podminky.urs.cz/item/CS_URS_2023_02/113107331"/>
    <hyperlink ref="F367" r:id="rId30" display="https://podminky.urs.cz/item/CS_URS_2023_02/113108442"/>
    <hyperlink ref="F369" r:id="rId31" display="https://podminky.urs.cz/item/CS_URS_2023_02/113201112"/>
    <hyperlink ref="F376" r:id="rId32" display="https://podminky.urs.cz/item/CS_URS_2023_02/113204111"/>
    <hyperlink ref="F386" r:id="rId33" display="https://podminky.urs.cz/item/CS_URS_2023_02/919735112"/>
    <hyperlink ref="F396" r:id="rId34" display="https://podminky.urs.cz/item/CS_URS_2023_02/919735123"/>
    <hyperlink ref="F402" r:id="rId35" display="https://podminky.urs.cz/item/CS_URS_2023_02/451317777"/>
    <hyperlink ref="F420" r:id="rId36" display="https://podminky.urs.cz/item/CS_URS_2023_02/564671111"/>
    <hyperlink ref="F422" r:id="rId37" display="https://podminky.urs.cz/item/CS_URS_2023_02/564760111"/>
    <hyperlink ref="F427" r:id="rId38" display="https://podminky.urs.cz/item/CS_URS_2023_02/564831011"/>
    <hyperlink ref="F434" r:id="rId39" display="https://podminky.urs.cz/item/CS_URS_2023_02/573191111"/>
    <hyperlink ref="F436" r:id="rId40" display="https://podminky.urs.cz/item/CS_URS_2023_02/575191111"/>
    <hyperlink ref="F438" r:id="rId41" display="https://podminky.urs.cz/item/CS_URS_2023_02/576133111R"/>
    <hyperlink ref="F440" r:id="rId42" display="https://podminky.urs.cz/item/CS_URS_2023_02/576153311"/>
    <hyperlink ref="F442" r:id="rId43" display="https://podminky.urs.cz/item/CS_URS_2023_02/581124115"/>
    <hyperlink ref="F444" r:id="rId44" display="https://podminky.urs.cz/item/CS_URS_2023_02/596211211"/>
    <hyperlink ref="F448" r:id="rId45" display="https://podminky.urs.cz/item/CS_URS_2023_02/596811120"/>
    <hyperlink ref="F452" r:id="rId46" display="https://podminky.urs.cz/item/CS_URS_2023_02/916231213"/>
    <hyperlink ref="F456" r:id="rId47" display="https://podminky.urs.cz/item/CS_URS_2023_02/916241213"/>
    <hyperlink ref="F459" r:id="rId48" display="https://podminky.urs.cz/item/CS_URS_2023_02/272313611"/>
    <hyperlink ref="F462" r:id="rId49" display="https://podminky.urs.cz/item/CS_URS_2023_02/311113132"/>
    <hyperlink ref="F467" r:id="rId50" display="https://podminky.urs.cz/item/CS_URS_2023_02/451573111"/>
    <hyperlink ref="F471" r:id="rId51" display="https://podminky.urs.cz/item/CS_URS_2023_02/452386111"/>
    <hyperlink ref="F473" r:id="rId52" display="https://podminky.urs.cz/item/CS_URS_2023_02/894414211"/>
    <hyperlink ref="F476" r:id="rId53" display="https://podminky.urs.cz/item/CS_URS_2023_02/899103112"/>
    <hyperlink ref="F481" r:id="rId54" display="https://podminky.urs.cz/item/CS_URS_2023_02/346244811"/>
    <hyperlink ref="F483" r:id="rId55" display="https://podminky.urs.cz/item/CS_URS_2023_02/612325225"/>
    <hyperlink ref="F485" r:id="rId56" display="https://podminky.urs.cz/item/CS_URS_2023_02/622135002"/>
    <hyperlink ref="F488" r:id="rId57" display="https://podminky.urs.cz/item/CS_URS_2023_02/952902121"/>
    <hyperlink ref="F493" r:id="rId58" display="https://podminky.urs.cz/item/CS_URS_2023_02/971042461R"/>
    <hyperlink ref="F496" r:id="rId59" display="https://podminky.urs.cz/item/CS_URS_2023_02/977151125"/>
    <hyperlink ref="F500" r:id="rId60" display="https://podminky.urs.cz/item/CS_URS_2023_02/977151128"/>
    <hyperlink ref="F503" r:id="rId61" display="https://podminky.urs.cz/item/CS_URS_2023_02/979021111"/>
    <hyperlink ref="F505" r:id="rId62" display="https://podminky.urs.cz/item/CS_URS_2023_02/979021113"/>
    <hyperlink ref="F507" r:id="rId63" display="https://podminky.urs.cz/item/CS_URS_2023_02/979051111"/>
    <hyperlink ref="F509" r:id="rId64" display="https://podminky.urs.cz/item/CS_URS_2023_02/979051121"/>
    <hyperlink ref="F512" r:id="rId65" display="https://podminky.urs.cz/item/CS_URS_2023_02/119002121R"/>
    <hyperlink ref="F514" r:id="rId66" display="https://podminky.urs.cz/item/CS_URS_2023_02/119002122R"/>
    <hyperlink ref="F516" r:id="rId67" display="https://podminky.urs.cz/item/CS_URS_2023_02/119002411"/>
    <hyperlink ref="F519" r:id="rId68" display="https://podminky.urs.cz/item/CS_URS_2023_02/119002412"/>
    <hyperlink ref="F521" r:id="rId69" display="https://podminky.urs.cz/item/CS_URS_2023_02/119003131"/>
    <hyperlink ref="F524" r:id="rId70" display="https://podminky.urs.cz/item/CS_URS_2023_02/119003132"/>
    <hyperlink ref="F526" r:id="rId71" display="https://podminky.urs.cz/item/CS_URS_2023_02/460671113"/>
    <hyperlink ref="F543" r:id="rId72" display="https://podminky.urs.cz/item/CS_URS_2023_02/997013501"/>
    <hyperlink ref="F550" r:id="rId73" display="https://podminky.urs.cz/item/CS_URS_2023_02/997013509"/>
    <hyperlink ref="F553" r:id="rId74" display="https://podminky.urs.cz/item/CS_URS_2023_02/997221861"/>
    <hyperlink ref="F556" r:id="rId75" display="https://podminky.urs.cz/item/CS_URS_2023_02/997013501"/>
    <hyperlink ref="F563" r:id="rId76" display="https://podminky.urs.cz/item/CS_URS_2023_02/997013509"/>
    <hyperlink ref="F566" r:id="rId77" display="https://podminky.urs.cz/item/CS_URS_2023_02/997221615"/>
    <hyperlink ref="F569" r:id="rId78" display="https://podminky.urs.cz/item/CS_URS_2023_02/997221875"/>
    <hyperlink ref="F573" r:id="rId79" display="https://podminky.urs.cz/item/CS_URS_2023_02/998272201"/>
    <hyperlink ref="F577" r:id="rId80" display="https://podminky.urs.cz/item/CS_URS_2023_02/711111001"/>
    <hyperlink ref="F581" r:id="rId81" display="https://podminky.urs.cz/item/CS_URS_2023_02/711142559"/>
    <hyperlink ref="F584" r:id="rId82" display="https://podminky.urs.cz/item/CS_URS_2023_02/99871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3"/>
      <c r="AT3" s="20" t="s">
        <v>79</v>
      </c>
    </row>
    <row r="4" s="1" customFormat="1" ht="24.96" customHeight="1">
      <c r="B4" s="23"/>
      <c r="D4" s="132" t="s">
        <v>89</v>
      </c>
      <c r="L4" s="23"/>
      <c r="M4" s="133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4" t="s">
        <v>16</v>
      </c>
      <c r="L6" s="23"/>
    </row>
    <row r="7" s="1" customFormat="1" ht="16.5" customHeight="1">
      <c r="B7" s="23"/>
      <c r="E7" s="226" t="str">
        <f>'Rekapitulace stavby'!K6</f>
        <v>Rekonstrukce rozvodů tepelného hospodářství, sídliště Višňovka</v>
      </c>
      <c r="F7" s="134"/>
      <c r="G7" s="134"/>
      <c r="H7" s="134"/>
      <c r="L7" s="23"/>
    </row>
    <row r="8" s="2" customFormat="1" ht="12" customHeight="1">
      <c r="A8" s="41"/>
      <c r="B8" s="47"/>
      <c r="C8" s="41"/>
      <c r="D8" s="134" t="s">
        <v>248</v>
      </c>
      <c r="E8" s="41"/>
      <c r="F8" s="41"/>
      <c r="G8" s="41"/>
      <c r="H8" s="41"/>
      <c r="I8" s="41"/>
      <c r="J8" s="41"/>
      <c r="K8" s="41"/>
      <c r="L8" s="135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6" t="s">
        <v>1350</v>
      </c>
      <c r="F9" s="41"/>
      <c r="G9" s="41"/>
      <c r="H9" s="41"/>
      <c r="I9" s="41"/>
      <c r="J9" s="41"/>
      <c r="K9" s="41"/>
      <c r="L9" s="135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5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4" t="s">
        <v>18</v>
      </c>
      <c r="E11" s="41"/>
      <c r="F11" s="137" t="s">
        <v>19</v>
      </c>
      <c r="G11" s="41"/>
      <c r="H11" s="41"/>
      <c r="I11" s="134" t="s">
        <v>20</v>
      </c>
      <c r="J11" s="137" t="s">
        <v>19</v>
      </c>
      <c r="K11" s="41"/>
      <c r="L11" s="135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4" t="s">
        <v>21</v>
      </c>
      <c r="E12" s="41"/>
      <c r="F12" s="137" t="s">
        <v>22</v>
      </c>
      <c r="G12" s="41"/>
      <c r="H12" s="41"/>
      <c r="I12" s="134" t="s">
        <v>23</v>
      </c>
      <c r="J12" s="138" t="str">
        <f>'Rekapitulace stavby'!AN8</f>
        <v>9. 10. 2023</v>
      </c>
      <c r="K12" s="41"/>
      <c r="L12" s="135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5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4" t="s">
        <v>25</v>
      </c>
      <c r="E14" s="41"/>
      <c r="F14" s="41"/>
      <c r="G14" s="41"/>
      <c r="H14" s="41"/>
      <c r="I14" s="134" t="s">
        <v>26</v>
      </c>
      <c r="J14" s="137" t="s">
        <v>19</v>
      </c>
      <c r="K14" s="41"/>
      <c r="L14" s="135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7" t="s">
        <v>27</v>
      </c>
      <c r="F15" s="41"/>
      <c r="G15" s="41"/>
      <c r="H15" s="41"/>
      <c r="I15" s="134" t="s">
        <v>28</v>
      </c>
      <c r="J15" s="137" t="s">
        <v>19</v>
      </c>
      <c r="K15" s="41"/>
      <c r="L15" s="135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5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4" t="s">
        <v>29</v>
      </c>
      <c r="E17" s="41"/>
      <c r="F17" s="41"/>
      <c r="G17" s="41"/>
      <c r="H17" s="41"/>
      <c r="I17" s="134" t="s">
        <v>26</v>
      </c>
      <c r="J17" s="36" t="str">
        <f>'Rekapitulace stavby'!AN13</f>
        <v>Vyplň údaj</v>
      </c>
      <c r="K17" s="41"/>
      <c r="L17" s="135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7"/>
      <c r="G18" s="137"/>
      <c r="H18" s="137"/>
      <c r="I18" s="134" t="s">
        <v>28</v>
      </c>
      <c r="J18" s="36" t="str">
        <f>'Rekapitulace stavby'!AN14</f>
        <v>Vyplň údaj</v>
      </c>
      <c r="K18" s="41"/>
      <c r="L18" s="135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5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4" t="s">
        <v>31</v>
      </c>
      <c r="E20" s="41"/>
      <c r="F20" s="41"/>
      <c r="G20" s="41"/>
      <c r="H20" s="41"/>
      <c r="I20" s="134" t="s">
        <v>26</v>
      </c>
      <c r="J20" s="137" t="s">
        <v>19</v>
      </c>
      <c r="K20" s="41"/>
      <c r="L20" s="135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7" t="s">
        <v>27</v>
      </c>
      <c r="F21" s="41"/>
      <c r="G21" s="41"/>
      <c r="H21" s="41"/>
      <c r="I21" s="134" t="s">
        <v>28</v>
      </c>
      <c r="J21" s="137" t="s">
        <v>19</v>
      </c>
      <c r="K21" s="41"/>
      <c r="L21" s="135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5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4" t="s">
        <v>32</v>
      </c>
      <c r="E23" s="41"/>
      <c r="F23" s="41"/>
      <c r="G23" s="41"/>
      <c r="H23" s="41"/>
      <c r="I23" s="134" t="s">
        <v>26</v>
      </c>
      <c r="J23" s="137" t="s">
        <v>19</v>
      </c>
      <c r="K23" s="41"/>
      <c r="L23" s="135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7" t="s">
        <v>27</v>
      </c>
      <c r="F24" s="41"/>
      <c r="G24" s="41"/>
      <c r="H24" s="41"/>
      <c r="I24" s="134" t="s">
        <v>28</v>
      </c>
      <c r="J24" s="137" t="s">
        <v>19</v>
      </c>
      <c r="K24" s="41"/>
      <c r="L24" s="135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5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4" t="s">
        <v>33</v>
      </c>
      <c r="E26" s="41"/>
      <c r="F26" s="41"/>
      <c r="G26" s="41"/>
      <c r="H26" s="41"/>
      <c r="I26" s="41"/>
      <c r="J26" s="41"/>
      <c r="K26" s="41"/>
      <c r="L26" s="135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5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3"/>
      <c r="E29" s="143"/>
      <c r="F29" s="143"/>
      <c r="G29" s="143"/>
      <c r="H29" s="143"/>
      <c r="I29" s="143"/>
      <c r="J29" s="143"/>
      <c r="K29" s="143"/>
      <c r="L29" s="135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4" t="s">
        <v>35</v>
      </c>
      <c r="E30" s="41"/>
      <c r="F30" s="41"/>
      <c r="G30" s="41"/>
      <c r="H30" s="41"/>
      <c r="I30" s="41"/>
      <c r="J30" s="145">
        <f>ROUND(J90, 2)</f>
        <v>0</v>
      </c>
      <c r="K30" s="41"/>
      <c r="L30" s="135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3"/>
      <c r="E31" s="143"/>
      <c r="F31" s="143"/>
      <c r="G31" s="143"/>
      <c r="H31" s="143"/>
      <c r="I31" s="143"/>
      <c r="J31" s="143"/>
      <c r="K31" s="143"/>
      <c r="L31" s="135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6" t="s">
        <v>37</v>
      </c>
      <c r="G32" s="41"/>
      <c r="H32" s="41"/>
      <c r="I32" s="146" t="s">
        <v>36</v>
      </c>
      <c r="J32" s="146" t="s">
        <v>38</v>
      </c>
      <c r="K32" s="41"/>
      <c r="L32" s="135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7" t="s">
        <v>39</v>
      </c>
      <c r="E33" s="134" t="s">
        <v>40</v>
      </c>
      <c r="F33" s="148">
        <f>ROUND((SUM(BE90:BE171)),  2)</f>
        <v>0</v>
      </c>
      <c r="G33" s="41"/>
      <c r="H33" s="41"/>
      <c r="I33" s="149">
        <v>0.20999999999999999</v>
      </c>
      <c r="J33" s="148">
        <f>ROUND(((SUM(BE90:BE171))*I33),  2)</f>
        <v>0</v>
      </c>
      <c r="K33" s="41"/>
      <c r="L33" s="135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4" t="s">
        <v>41</v>
      </c>
      <c r="F34" s="148">
        <f>ROUND((SUM(BF90:BF171)),  2)</f>
        <v>0</v>
      </c>
      <c r="G34" s="41"/>
      <c r="H34" s="41"/>
      <c r="I34" s="149">
        <v>0.14999999999999999</v>
      </c>
      <c r="J34" s="148">
        <f>ROUND(((SUM(BF90:BF171))*I34),  2)</f>
        <v>0</v>
      </c>
      <c r="K34" s="41"/>
      <c r="L34" s="135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4" t="s">
        <v>42</v>
      </c>
      <c r="F35" s="148">
        <f>ROUND((SUM(BG90:BG171)),  2)</f>
        <v>0</v>
      </c>
      <c r="G35" s="41"/>
      <c r="H35" s="41"/>
      <c r="I35" s="149">
        <v>0.20999999999999999</v>
      </c>
      <c r="J35" s="148">
        <f>0</f>
        <v>0</v>
      </c>
      <c r="K35" s="41"/>
      <c r="L35" s="135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4" t="s">
        <v>43</v>
      </c>
      <c r="F36" s="148">
        <f>ROUND((SUM(BH90:BH171)),  2)</f>
        <v>0</v>
      </c>
      <c r="G36" s="41"/>
      <c r="H36" s="41"/>
      <c r="I36" s="149">
        <v>0.14999999999999999</v>
      </c>
      <c r="J36" s="148">
        <f>0</f>
        <v>0</v>
      </c>
      <c r="K36" s="41"/>
      <c r="L36" s="135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4" t="s">
        <v>44</v>
      </c>
      <c r="F37" s="148">
        <f>ROUND((SUM(BI90:BI171)),  2)</f>
        <v>0</v>
      </c>
      <c r="G37" s="41"/>
      <c r="H37" s="41"/>
      <c r="I37" s="149">
        <v>0</v>
      </c>
      <c r="J37" s="148">
        <f>0</f>
        <v>0</v>
      </c>
      <c r="K37" s="41"/>
      <c r="L37" s="135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5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5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5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5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227" t="str">
        <f>E7</f>
        <v>Rekonstrukce rozvodů tepelného hospodářství, sídliště Višňovka</v>
      </c>
      <c r="F48" s="35"/>
      <c r="G48" s="35"/>
      <c r="H48" s="35"/>
      <c r="I48" s="43"/>
      <c r="J48" s="43"/>
      <c r="K48" s="43"/>
      <c r="L48" s="135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248</v>
      </c>
      <c r="D49" s="43"/>
      <c r="E49" s="43"/>
      <c r="F49" s="43"/>
      <c r="G49" s="43"/>
      <c r="H49" s="43"/>
      <c r="I49" s="43"/>
      <c r="J49" s="43"/>
      <c r="K49" s="43"/>
      <c r="L49" s="135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222532-2a - Technologie PIP - větev Západ</v>
      </c>
      <c r="F50" s="43"/>
      <c r="G50" s="43"/>
      <c r="H50" s="43"/>
      <c r="I50" s="43"/>
      <c r="J50" s="43"/>
      <c r="K50" s="43"/>
      <c r="L50" s="135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5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Hořovice</v>
      </c>
      <c r="G52" s="43"/>
      <c r="H52" s="43"/>
      <c r="I52" s="35" t="s">
        <v>23</v>
      </c>
      <c r="J52" s="75" t="str">
        <f>IF(J12="","",J12)</f>
        <v>9. 10. 2023</v>
      </c>
      <c r="K52" s="43"/>
      <c r="L52" s="135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5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5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35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5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5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5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4" t="s">
        <v>67</v>
      </c>
      <c r="D59" s="43"/>
      <c r="E59" s="43"/>
      <c r="F59" s="43"/>
      <c r="G59" s="43"/>
      <c r="H59" s="43"/>
      <c r="I59" s="43"/>
      <c r="J59" s="105">
        <f>J90</f>
        <v>0</v>
      </c>
      <c r="K59" s="43"/>
      <c r="L59" s="135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5"/>
      <c r="C60" s="166"/>
      <c r="D60" s="167" t="s">
        <v>262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1351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1352</v>
      </c>
      <c r="E62" s="174"/>
      <c r="F62" s="174"/>
      <c r="G62" s="174"/>
      <c r="H62" s="174"/>
      <c r="I62" s="174"/>
      <c r="J62" s="175">
        <f>J105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1353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1354</v>
      </c>
      <c r="E64" s="174"/>
      <c r="F64" s="174"/>
      <c r="G64" s="174"/>
      <c r="H64" s="174"/>
      <c r="I64" s="174"/>
      <c r="J64" s="175">
        <f>J126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1355</v>
      </c>
      <c r="E65" s="174"/>
      <c r="F65" s="174"/>
      <c r="G65" s="174"/>
      <c r="H65" s="174"/>
      <c r="I65" s="174"/>
      <c r="J65" s="175">
        <f>J134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1356</v>
      </c>
      <c r="E66" s="168"/>
      <c r="F66" s="168"/>
      <c r="G66" s="168"/>
      <c r="H66" s="168"/>
      <c r="I66" s="168"/>
      <c r="J66" s="169">
        <f>J143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1357</v>
      </c>
      <c r="E67" s="174"/>
      <c r="F67" s="174"/>
      <c r="G67" s="174"/>
      <c r="H67" s="174"/>
      <c r="I67" s="174"/>
      <c r="J67" s="175">
        <f>J144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1358</v>
      </c>
      <c r="E68" s="174"/>
      <c r="F68" s="174"/>
      <c r="G68" s="174"/>
      <c r="H68" s="174"/>
      <c r="I68" s="174"/>
      <c r="J68" s="175">
        <f>J162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1359</v>
      </c>
      <c r="E69" s="174"/>
      <c r="F69" s="174"/>
      <c r="G69" s="174"/>
      <c r="H69" s="174"/>
      <c r="I69" s="174"/>
      <c r="J69" s="175">
        <f>J165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5"/>
      <c r="C70" s="166"/>
      <c r="D70" s="167" t="s">
        <v>1360</v>
      </c>
      <c r="E70" s="168"/>
      <c r="F70" s="168"/>
      <c r="G70" s="168"/>
      <c r="H70" s="168"/>
      <c r="I70" s="168"/>
      <c r="J70" s="169">
        <f>J167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5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5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100</v>
      </c>
      <c r="D77" s="43"/>
      <c r="E77" s="43"/>
      <c r="F77" s="43"/>
      <c r="G77" s="43"/>
      <c r="H77" s="43"/>
      <c r="I77" s="43"/>
      <c r="J77" s="43"/>
      <c r="K77" s="43"/>
      <c r="L77" s="135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5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35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227" t="str">
        <f>E7</f>
        <v>Rekonstrukce rozvodů tepelného hospodářství, sídliště Višňovka</v>
      </c>
      <c r="F80" s="35"/>
      <c r="G80" s="35"/>
      <c r="H80" s="35"/>
      <c r="I80" s="43"/>
      <c r="J80" s="43"/>
      <c r="K80" s="43"/>
      <c r="L80" s="135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248</v>
      </c>
      <c r="D81" s="43"/>
      <c r="E81" s="43"/>
      <c r="F81" s="43"/>
      <c r="G81" s="43"/>
      <c r="H81" s="43"/>
      <c r="I81" s="43"/>
      <c r="J81" s="43"/>
      <c r="K81" s="43"/>
      <c r="L81" s="135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E9</f>
        <v>222532-2a - Technologie PIP - větev Západ</v>
      </c>
      <c r="F82" s="43"/>
      <c r="G82" s="43"/>
      <c r="H82" s="43"/>
      <c r="I82" s="43"/>
      <c r="J82" s="43"/>
      <c r="K82" s="43"/>
      <c r="L82" s="135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5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F12</f>
        <v>Hořovice</v>
      </c>
      <c r="G84" s="43"/>
      <c r="H84" s="43"/>
      <c r="I84" s="35" t="s">
        <v>23</v>
      </c>
      <c r="J84" s="75" t="str">
        <f>IF(J12="","",J12)</f>
        <v>9. 10. 2023</v>
      </c>
      <c r="K84" s="43"/>
      <c r="L84" s="135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5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E15</f>
        <v xml:space="preserve"> </v>
      </c>
      <c r="G86" s="43"/>
      <c r="H86" s="43"/>
      <c r="I86" s="35" t="s">
        <v>31</v>
      </c>
      <c r="J86" s="39" t="str">
        <f>E21</f>
        <v xml:space="preserve"> </v>
      </c>
      <c r="K86" s="43"/>
      <c r="L86" s="135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29</v>
      </c>
      <c r="D87" s="43"/>
      <c r="E87" s="43"/>
      <c r="F87" s="30" t="str">
        <f>IF(E18="","",E18)</f>
        <v>Vyplň údaj</v>
      </c>
      <c r="G87" s="43"/>
      <c r="H87" s="43"/>
      <c r="I87" s="35" t="s">
        <v>32</v>
      </c>
      <c r="J87" s="39" t="str">
        <f>E24</f>
        <v xml:space="preserve"> </v>
      </c>
      <c r="K87" s="43"/>
      <c r="L87" s="135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5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77"/>
      <c r="B89" s="178"/>
      <c r="C89" s="179" t="s">
        <v>101</v>
      </c>
      <c r="D89" s="180" t="s">
        <v>54</v>
      </c>
      <c r="E89" s="180" t="s">
        <v>50</v>
      </c>
      <c r="F89" s="180" t="s">
        <v>51</v>
      </c>
      <c r="G89" s="180" t="s">
        <v>102</v>
      </c>
      <c r="H89" s="180" t="s">
        <v>103</v>
      </c>
      <c r="I89" s="180" t="s">
        <v>104</v>
      </c>
      <c r="J89" s="180" t="s">
        <v>92</v>
      </c>
      <c r="K89" s="181" t="s">
        <v>105</v>
      </c>
      <c r="L89" s="182"/>
      <c r="M89" s="95" t="s">
        <v>19</v>
      </c>
      <c r="N89" s="96" t="s">
        <v>39</v>
      </c>
      <c r="O89" s="96" t="s">
        <v>106</v>
      </c>
      <c r="P89" s="96" t="s">
        <v>107</v>
      </c>
      <c r="Q89" s="96" t="s">
        <v>108</v>
      </c>
      <c r="R89" s="96" t="s">
        <v>109</v>
      </c>
      <c r="S89" s="96" t="s">
        <v>110</v>
      </c>
      <c r="T89" s="97" t="s">
        <v>111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41"/>
      <c r="B90" s="42"/>
      <c r="C90" s="102" t="s">
        <v>112</v>
      </c>
      <c r="D90" s="43"/>
      <c r="E90" s="43"/>
      <c r="F90" s="43"/>
      <c r="G90" s="43"/>
      <c r="H90" s="43"/>
      <c r="I90" s="43"/>
      <c r="J90" s="183">
        <f>BK90</f>
        <v>0</v>
      </c>
      <c r="K90" s="43"/>
      <c r="L90" s="47"/>
      <c r="M90" s="98"/>
      <c r="N90" s="184"/>
      <c r="O90" s="99"/>
      <c r="P90" s="185">
        <f>P91+P143+P167</f>
        <v>0</v>
      </c>
      <c r="Q90" s="99"/>
      <c r="R90" s="185">
        <f>R91+R143+R167</f>
        <v>66.266828751637505</v>
      </c>
      <c r="S90" s="99"/>
      <c r="T90" s="186">
        <f>T91+T143+T167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68</v>
      </c>
      <c r="AU90" s="20" t="s">
        <v>93</v>
      </c>
      <c r="BK90" s="187">
        <f>BK91+BK143+BK167</f>
        <v>0</v>
      </c>
    </row>
    <row r="91" s="12" customFormat="1" ht="25.92" customHeight="1">
      <c r="A91" s="12"/>
      <c r="B91" s="188"/>
      <c r="C91" s="189"/>
      <c r="D91" s="190" t="s">
        <v>68</v>
      </c>
      <c r="E91" s="191" t="s">
        <v>959</v>
      </c>
      <c r="F91" s="191" t="s">
        <v>960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P92+P105+P112+P126+P134</f>
        <v>0</v>
      </c>
      <c r="Q91" s="196"/>
      <c r="R91" s="197">
        <f>R92+R105+R112+R126+R134</f>
        <v>1.3385133596374998</v>
      </c>
      <c r="S91" s="196"/>
      <c r="T91" s="198">
        <f>T92+T105+T112+T126+T134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68</v>
      </c>
      <c r="AU91" s="200" t="s">
        <v>69</v>
      </c>
      <c r="AY91" s="199" t="s">
        <v>116</v>
      </c>
      <c r="BK91" s="201">
        <f>BK92+BK105+BK112+BK126+BK134</f>
        <v>0</v>
      </c>
    </row>
    <row r="92" s="12" customFormat="1" ht="22.8" customHeight="1">
      <c r="A92" s="12"/>
      <c r="B92" s="188"/>
      <c r="C92" s="189"/>
      <c r="D92" s="190" t="s">
        <v>68</v>
      </c>
      <c r="E92" s="202" t="s">
        <v>1361</v>
      </c>
      <c r="F92" s="202" t="s">
        <v>1362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SUM(P93:P104)</f>
        <v>0</v>
      </c>
      <c r="Q92" s="196"/>
      <c r="R92" s="197">
        <f>SUM(R93:R104)</f>
        <v>0.14493935999999999</v>
      </c>
      <c r="S92" s="196"/>
      <c r="T92" s="198">
        <f>SUM(T93:T104)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68</v>
      </c>
      <c r="AU92" s="200" t="s">
        <v>74</v>
      </c>
      <c r="AY92" s="199" t="s">
        <v>116</v>
      </c>
      <c r="BK92" s="201">
        <f>SUM(BK93:BK104)</f>
        <v>0</v>
      </c>
    </row>
    <row r="93" s="2" customFormat="1" ht="66.75" customHeight="1">
      <c r="A93" s="41"/>
      <c r="B93" s="42"/>
      <c r="C93" s="204" t="s">
        <v>74</v>
      </c>
      <c r="D93" s="204" t="s">
        <v>119</v>
      </c>
      <c r="E93" s="205" t="s">
        <v>1363</v>
      </c>
      <c r="F93" s="206" t="s">
        <v>1364</v>
      </c>
      <c r="G93" s="207" t="s">
        <v>298</v>
      </c>
      <c r="H93" s="208">
        <v>54</v>
      </c>
      <c r="I93" s="209"/>
      <c r="J93" s="210">
        <f>ROUND(I93*H93,2)</f>
        <v>0</v>
      </c>
      <c r="K93" s="206" t="s">
        <v>123</v>
      </c>
      <c r="L93" s="47"/>
      <c r="M93" s="211" t="s">
        <v>19</v>
      </c>
      <c r="N93" s="212" t="s">
        <v>40</v>
      </c>
      <c r="O93" s="87"/>
      <c r="P93" s="213">
        <f>O93*H93</f>
        <v>0</v>
      </c>
      <c r="Q93" s="213">
        <v>0.00026694000000000002</v>
      </c>
      <c r="R93" s="213">
        <f>Q93*H93</f>
        <v>0.01441476</v>
      </c>
      <c r="S93" s="213">
        <v>0</v>
      </c>
      <c r="T93" s="214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5" t="s">
        <v>421</v>
      </c>
      <c r="AT93" s="215" t="s">
        <v>119</v>
      </c>
      <c r="AU93" s="215" t="s">
        <v>79</v>
      </c>
      <c r="AY93" s="20" t="s">
        <v>116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20" t="s">
        <v>74</v>
      </c>
      <c r="BK93" s="216">
        <f>ROUND(I93*H93,2)</f>
        <v>0</v>
      </c>
      <c r="BL93" s="20" t="s">
        <v>421</v>
      </c>
      <c r="BM93" s="215" t="s">
        <v>1365</v>
      </c>
    </row>
    <row r="94" s="2" customFormat="1">
      <c r="A94" s="41"/>
      <c r="B94" s="42"/>
      <c r="C94" s="43"/>
      <c r="D94" s="217" t="s">
        <v>126</v>
      </c>
      <c r="E94" s="43"/>
      <c r="F94" s="218" t="s">
        <v>1366</v>
      </c>
      <c r="G94" s="43"/>
      <c r="H94" s="43"/>
      <c r="I94" s="219"/>
      <c r="J94" s="43"/>
      <c r="K94" s="43"/>
      <c r="L94" s="47"/>
      <c r="M94" s="220"/>
      <c r="N94" s="221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126</v>
      </c>
      <c r="AU94" s="20" t="s">
        <v>79</v>
      </c>
    </row>
    <row r="95" s="2" customFormat="1" ht="24.15" customHeight="1">
      <c r="A95" s="41"/>
      <c r="B95" s="42"/>
      <c r="C95" s="272" t="s">
        <v>79</v>
      </c>
      <c r="D95" s="272" t="s">
        <v>472</v>
      </c>
      <c r="E95" s="273" t="s">
        <v>1367</v>
      </c>
      <c r="F95" s="274" t="s">
        <v>1368</v>
      </c>
      <c r="G95" s="275" t="s">
        <v>298</v>
      </c>
      <c r="H95" s="276">
        <v>55.079999999999998</v>
      </c>
      <c r="I95" s="277"/>
      <c r="J95" s="278">
        <f>ROUND(I95*H95,2)</f>
        <v>0</v>
      </c>
      <c r="K95" s="274" t="s">
        <v>123</v>
      </c>
      <c r="L95" s="279"/>
      <c r="M95" s="280" t="s">
        <v>19</v>
      </c>
      <c r="N95" s="281" t="s">
        <v>40</v>
      </c>
      <c r="O95" s="87"/>
      <c r="P95" s="213">
        <f>O95*H95</f>
        <v>0</v>
      </c>
      <c r="Q95" s="213">
        <v>0.0012099999999999999</v>
      </c>
      <c r="R95" s="213">
        <f>Q95*H95</f>
        <v>0.066646799999999992</v>
      </c>
      <c r="S95" s="213">
        <v>0</v>
      </c>
      <c r="T95" s="214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5" t="s">
        <v>543</v>
      </c>
      <c r="AT95" s="215" t="s">
        <v>472</v>
      </c>
      <c r="AU95" s="215" t="s">
        <v>79</v>
      </c>
      <c r="AY95" s="20" t="s">
        <v>116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20" t="s">
        <v>74</v>
      </c>
      <c r="BK95" s="216">
        <f>ROUND(I95*H95,2)</f>
        <v>0</v>
      </c>
      <c r="BL95" s="20" t="s">
        <v>421</v>
      </c>
      <c r="BM95" s="215" t="s">
        <v>1369</v>
      </c>
    </row>
    <row r="96" s="14" customFormat="1">
      <c r="A96" s="14"/>
      <c r="B96" s="239"/>
      <c r="C96" s="240"/>
      <c r="D96" s="230" t="s">
        <v>272</v>
      </c>
      <c r="E96" s="241" t="s">
        <v>19</v>
      </c>
      <c r="F96" s="242" t="s">
        <v>1370</v>
      </c>
      <c r="G96" s="240"/>
      <c r="H96" s="243">
        <v>55.079999999999998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272</v>
      </c>
      <c r="AU96" s="249" t="s">
        <v>79</v>
      </c>
      <c r="AV96" s="14" t="s">
        <v>79</v>
      </c>
      <c r="AW96" s="14" t="s">
        <v>274</v>
      </c>
      <c r="AX96" s="14" t="s">
        <v>74</v>
      </c>
      <c r="AY96" s="249" t="s">
        <v>116</v>
      </c>
    </row>
    <row r="97" s="2" customFormat="1" ht="16.5" customHeight="1">
      <c r="A97" s="41"/>
      <c r="B97" s="42"/>
      <c r="C97" s="272" t="s">
        <v>279</v>
      </c>
      <c r="D97" s="272" t="s">
        <v>472</v>
      </c>
      <c r="E97" s="273" t="s">
        <v>1371</v>
      </c>
      <c r="F97" s="274" t="s">
        <v>1372</v>
      </c>
      <c r="G97" s="275" t="s">
        <v>298</v>
      </c>
      <c r="H97" s="276">
        <v>20</v>
      </c>
      <c r="I97" s="277"/>
      <c r="J97" s="278">
        <f>ROUND(I97*H97,2)</f>
        <v>0</v>
      </c>
      <c r="K97" s="274" t="s">
        <v>123</v>
      </c>
      <c r="L97" s="279"/>
      <c r="M97" s="280" t="s">
        <v>19</v>
      </c>
      <c r="N97" s="281" t="s">
        <v>40</v>
      </c>
      <c r="O97" s="87"/>
      <c r="P97" s="213">
        <f>O97*H97</f>
        <v>0</v>
      </c>
      <c r="Q97" s="213">
        <v>9.0000000000000006E-05</v>
      </c>
      <c r="R97" s="213">
        <f>Q97*H97</f>
        <v>0.0018000000000000002</v>
      </c>
      <c r="S97" s="213">
        <v>0</v>
      </c>
      <c r="T97" s="214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5" t="s">
        <v>543</v>
      </c>
      <c r="AT97" s="215" t="s">
        <v>472</v>
      </c>
      <c r="AU97" s="215" t="s">
        <v>79</v>
      </c>
      <c r="AY97" s="20" t="s">
        <v>116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0" t="s">
        <v>74</v>
      </c>
      <c r="BK97" s="216">
        <f>ROUND(I97*H97,2)</f>
        <v>0</v>
      </c>
      <c r="BL97" s="20" t="s">
        <v>421</v>
      </c>
      <c r="BM97" s="215" t="s">
        <v>1373</v>
      </c>
    </row>
    <row r="98" s="2" customFormat="1" ht="66.75" customHeight="1">
      <c r="A98" s="41"/>
      <c r="B98" s="42"/>
      <c r="C98" s="204" t="s">
        <v>137</v>
      </c>
      <c r="D98" s="204" t="s">
        <v>119</v>
      </c>
      <c r="E98" s="205" t="s">
        <v>1374</v>
      </c>
      <c r="F98" s="206" t="s">
        <v>1375</v>
      </c>
      <c r="G98" s="207" t="s">
        <v>298</v>
      </c>
      <c r="H98" s="208">
        <v>20</v>
      </c>
      <c r="I98" s="209"/>
      <c r="J98" s="210">
        <f>ROUND(I98*H98,2)</f>
        <v>0</v>
      </c>
      <c r="K98" s="206" t="s">
        <v>123</v>
      </c>
      <c r="L98" s="47"/>
      <c r="M98" s="211" t="s">
        <v>19</v>
      </c>
      <c r="N98" s="212" t="s">
        <v>40</v>
      </c>
      <c r="O98" s="87"/>
      <c r="P98" s="213">
        <f>O98*H98</f>
        <v>0</v>
      </c>
      <c r="Q98" s="213">
        <v>0.00040688999999999998</v>
      </c>
      <c r="R98" s="213">
        <f>Q98*H98</f>
        <v>0.0081377999999999989</v>
      </c>
      <c r="S98" s="213">
        <v>0</v>
      </c>
      <c r="T98" s="214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5" t="s">
        <v>421</v>
      </c>
      <c r="AT98" s="215" t="s">
        <v>119</v>
      </c>
      <c r="AU98" s="215" t="s">
        <v>79</v>
      </c>
      <c r="AY98" s="20" t="s">
        <v>116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20" t="s">
        <v>74</v>
      </c>
      <c r="BK98" s="216">
        <f>ROUND(I98*H98,2)</f>
        <v>0</v>
      </c>
      <c r="BL98" s="20" t="s">
        <v>421</v>
      </c>
      <c r="BM98" s="215" t="s">
        <v>1376</v>
      </c>
    </row>
    <row r="99" s="2" customFormat="1">
      <c r="A99" s="41"/>
      <c r="B99" s="42"/>
      <c r="C99" s="43"/>
      <c r="D99" s="217" t="s">
        <v>126</v>
      </c>
      <c r="E99" s="43"/>
      <c r="F99" s="218" t="s">
        <v>1377</v>
      </c>
      <c r="G99" s="43"/>
      <c r="H99" s="43"/>
      <c r="I99" s="219"/>
      <c r="J99" s="43"/>
      <c r="K99" s="43"/>
      <c r="L99" s="47"/>
      <c r="M99" s="220"/>
      <c r="N99" s="221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126</v>
      </c>
      <c r="AU99" s="20" t="s">
        <v>79</v>
      </c>
    </row>
    <row r="100" s="2" customFormat="1" ht="24.15" customHeight="1">
      <c r="A100" s="41"/>
      <c r="B100" s="42"/>
      <c r="C100" s="272" t="s">
        <v>115</v>
      </c>
      <c r="D100" s="272" t="s">
        <v>472</v>
      </c>
      <c r="E100" s="273" t="s">
        <v>1378</v>
      </c>
      <c r="F100" s="274" t="s">
        <v>1379</v>
      </c>
      <c r="G100" s="275" t="s">
        <v>298</v>
      </c>
      <c r="H100" s="276">
        <v>20.399999999999999</v>
      </c>
      <c r="I100" s="277"/>
      <c r="J100" s="278">
        <f>ROUND(I100*H100,2)</f>
        <v>0</v>
      </c>
      <c r="K100" s="274" t="s">
        <v>123</v>
      </c>
      <c r="L100" s="279"/>
      <c r="M100" s="280" t="s">
        <v>19</v>
      </c>
      <c r="N100" s="281" t="s">
        <v>40</v>
      </c>
      <c r="O100" s="87"/>
      <c r="P100" s="213">
        <f>O100*H100</f>
        <v>0</v>
      </c>
      <c r="Q100" s="213">
        <v>0.0025999999999999999</v>
      </c>
      <c r="R100" s="213">
        <f>Q100*H100</f>
        <v>0.053039999999999997</v>
      </c>
      <c r="S100" s="213">
        <v>0</v>
      </c>
      <c r="T100" s="214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5" t="s">
        <v>543</v>
      </c>
      <c r="AT100" s="215" t="s">
        <v>472</v>
      </c>
      <c r="AU100" s="215" t="s">
        <v>79</v>
      </c>
      <c r="AY100" s="20" t="s">
        <v>116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0" t="s">
        <v>74</v>
      </c>
      <c r="BK100" s="216">
        <f>ROUND(I100*H100,2)</f>
        <v>0</v>
      </c>
      <c r="BL100" s="20" t="s">
        <v>421</v>
      </c>
      <c r="BM100" s="215" t="s">
        <v>1380</v>
      </c>
    </row>
    <row r="101" s="14" customFormat="1">
      <c r="A101" s="14"/>
      <c r="B101" s="239"/>
      <c r="C101" s="240"/>
      <c r="D101" s="230" t="s">
        <v>272</v>
      </c>
      <c r="E101" s="241" t="s">
        <v>19</v>
      </c>
      <c r="F101" s="242" t="s">
        <v>1381</v>
      </c>
      <c r="G101" s="240"/>
      <c r="H101" s="243">
        <v>20.399999999999999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9" t="s">
        <v>272</v>
      </c>
      <c r="AU101" s="249" t="s">
        <v>79</v>
      </c>
      <c r="AV101" s="14" t="s">
        <v>79</v>
      </c>
      <c r="AW101" s="14" t="s">
        <v>274</v>
      </c>
      <c r="AX101" s="14" t="s">
        <v>74</v>
      </c>
      <c r="AY101" s="249" t="s">
        <v>116</v>
      </c>
    </row>
    <row r="102" s="2" customFormat="1" ht="16.5" customHeight="1">
      <c r="A102" s="41"/>
      <c r="B102" s="42"/>
      <c r="C102" s="272" t="s">
        <v>149</v>
      </c>
      <c r="D102" s="272" t="s">
        <v>472</v>
      </c>
      <c r="E102" s="273" t="s">
        <v>1371</v>
      </c>
      <c r="F102" s="274" t="s">
        <v>1372</v>
      </c>
      <c r="G102" s="275" t="s">
        <v>298</v>
      </c>
      <c r="H102" s="276">
        <v>10</v>
      </c>
      <c r="I102" s="277"/>
      <c r="J102" s="278">
        <f>ROUND(I102*H102,2)</f>
        <v>0</v>
      </c>
      <c r="K102" s="274" t="s">
        <v>123</v>
      </c>
      <c r="L102" s="279"/>
      <c r="M102" s="280" t="s">
        <v>19</v>
      </c>
      <c r="N102" s="281" t="s">
        <v>40</v>
      </c>
      <c r="O102" s="87"/>
      <c r="P102" s="213">
        <f>O102*H102</f>
        <v>0</v>
      </c>
      <c r="Q102" s="213">
        <v>9.0000000000000006E-05</v>
      </c>
      <c r="R102" s="213">
        <f>Q102*H102</f>
        <v>0.00090000000000000008</v>
      </c>
      <c r="S102" s="213">
        <v>0</v>
      </c>
      <c r="T102" s="214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5" t="s">
        <v>543</v>
      </c>
      <c r="AT102" s="215" t="s">
        <v>472</v>
      </c>
      <c r="AU102" s="215" t="s">
        <v>79</v>
      </c>
      <c r="AY102" s="20" t="s">
        <v>116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0" t="s">
        <v>74</v>
      </c>
      <c r="BK102" s="216">
        <f>ROUND(I102*H102,2)</f>
        <v>0</v>
      </c>
      <c r="BL102" s="20" t="s">
        <v>421</v>
      </c>
      <c r="BM102" s="215" t="s">
        <v>1382</v>
      </c>
    </row>
    <row r="103" s="2" customFormat="1" ht="44.25" customHeight="1">
      <c r="A103" s="41"/>
      <c r="B103" s="42"/>
      <c r="C103" s="204" t="s">
        <v>154</v>
      </c>
      <c r="D103" s="204" t="s">
        <v>119</v>
      </c>
      <c r="E103" s="205" t="s">
        <v>1383</v>
      </c>
      <c r="F103" s="206" t="s">
        <v>1384</v>
      </c>
      <c r="G103" s="207" t="s">
        <v>428</v>
      </c>
      <c r="H103" s="208">
        <v>0.14499999999999999</v>
      </c>
      <c r="I103" s="209"/>
      <c r="J103" s="210">
        <f>ROUND(I103*H103,2)</f>
        <v>0</v>
      </c>
      <c r="K103" s="206" t="s">
        <v>123</v>
      </c>
      <c r="L103" s="47"/>
      <c r="M103" s="211" t="s">
        <v>19</v>
      </c>
      <c r="N103" s="212" t="s">
        <v>40</v>
      </c>
      <c r="O103" s="87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5" t="s">
        <v>421</v>
      </c>
      <c r="AT103" s="215" t="s">
        <v>119</v>
      </c>
      <c r="AU103" s="215" t="s">
        <v>79</v>
      </c>
      <c r="AY103" s="20" t="s">
        <v>116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0" t="s">
        <v>74</v>
      </c>
      <c r="BK103" s="216">
        <f>ROUND(I103*H103,2)</f>
        <v>0</v>
      </c>
      <c r="BL103" s="20" t="s">
        <v>421</v>
      </c>
      <c r="BM103" s="215" t="s">
        <v>1385</v>
      </c>
    </row>
    <row r="104" s="2" customFormat="1">
      <c r="A104" s="41"/>
      <c r="B104" s="42"/>
      <c r="C104" s="43"/>
      <c r="D104" s="217" t="s">
        <v>126</v>
      </c>
      <c r="E104" s="43"/>
      <c r="F104" s="218" t="s">
        <v>1386</v>
      </c>
      <c r="G104" s="43"/>
      <c r="H104" s="43"/>
      <c r="I104" s="219"/>
      <c r="J104" s="43"/>
      <c r="K104" s="43"/>
      <c r="L104" s="47"/>
      <c r="M104" s="220"/>
      <c r="N104" s="221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126</v>
      </c>
      <c r="AU104" s="20" t="s">
        <v>79</v>
      </c>
    </row>
    <row r="105" s="12" customFormat="1" ht="22.8" customHeight="1">
      <c r="A105" s="12"/>
      <c r="B105" s="188"/>
      <c r="C105" s="189"/>
      <c r="D105" s="190" t="s">
        <v>68</v>
      </c>
      <c r="E105" s="202" t="s">
        <v>1387</v>
      </c>
      <c r="F105" s="202" t="s">
        <v>1388</v>
      </c>
      <c r="G105" s="189"/>
      <c r="H105" s="189"/>
      <c r="I105" s="192"/>
      <c r="J105" s="203">
        <f>BK105</f>
        <v>0</v>
      </c>
      <c r="K105" s="189"/>
      <c r="L105" s="194"/>
      <c r="M105" s="195"/>
      <c r="N105" s="196"/>
      <c r="O105" s="196"/>
      <c r="P105" s="197">
        <f>SUM(P106:P111)</f>
        <v>0</v>
      </c>
      <c r="Q105" s="196"/>
      <c r="R105" s="197">
        <f>SUM(R106:R111)</f>
        <v>0.5</v>
      </c>
      <c r="S105" s="196"/>
      <c r="T105" s="198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9" t="s">
        <v>79</v>
      </c>
      <c r="AT105" s="200" t="s">
        <v>68</v>
      </c>
      <c r="AU105" s="200" t="s">
        <v>74</v>
      </c>
      <c r="AY105" s="199" t="s">
        <v>116</v>
      </c>
      <c r="BK105" s="201">
        <f>SUM(BK106:BK111)</f>
        <v>0</v>
      </c>
    </row>
    <row r="106" s="2" customFormat="1" ht="16.5" customHeight="1">
      <c r="A106" s="41"/>
      <c r="B106" s="42"/>
      <c r="C106" s="204" t="s">
        <v>159</v>
      </c>
      <c r="D106" s="204" t="s">
        <v>119</v>
      </c>
      <c r="E106" s="205" t="s">
        <v>1389</v>
      </c>
      <c r="F106" s="206" t="s">
        <v>1390</v>
      </c>
      <c r="G106" s="207" t="s">
        <v>1391</v>
      </c>
      <c r="H106" s="208">
        <v>72</v>
      </c>
      <c r="I106" s="209"/>
      <c r="J106" s="210">
        <f>ROUND(I106*H106,2)</f>
        <v>0</v>
      </c>
      <c r="K106" s="206" t="s">
        <v>19</v>
      </c>
      <c r="L106" s="47"/>
      <c r="M106" s="211" t="s">
        <v>19</v>
      </c>
      <c r="N106" s="212" t="s">
        <v>40</v>
      </c>
      <c r="O106" s="87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5" t="s">
        <v>421</v>
      </c>
      <c r="AT106" s="215" t="s">
        <v>119</v>
      </c>
      <c r="AU106" s="215" t="s">
        <v>79</v>
      </c>
      <c r="AY106" s="20" t="s">
        <v>116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0" t="s">
        <v>74</v>
      </c>
      <c r="BK106" s="216">
        <f>ROUND(I106*H106,2)</f>
        <v>0</v>
      </c>
      <c r="BL106" s="20" t="s">
        <v>421</v>
      </c>
      <c r="BM106" s="215" t="s">
        <v>1392</v>
      </c>
    </row>
    <row r="107" s="2" customFormat="1" ht="16.5" customHeight="1">
      <c r="A107" s="41"/>
      <c r="B107" s="42"/>
      <c r="C107" s="204" t="s">
        <v>164</v>
      </c>
      <c r="D107" s="204" t="s">
        <v>119</v>
      </c>
      <c r="E107" s="205" t="s">
        <v>1393</v>
      </c>
      <c r="F107" s="206" t="s">
        <v>1394</v>
      </c>
      <c r="G107" s="207" t="s">
        <v>1391</v>
      </c>
      <c r="H107" s="208">
        <v>72</v>
      </c>
      <c r="I107" s="209"/>
      <c r="J107" s="210">
        <f>ROUND(I107*H107,2)</f>
        <v>0</v>
      </c>
      <c r="K107" s="206" t="s">
        <v>19</v>
      </c>
      <c r="L107" s="47"/>
      <c r="M107" s="211" t="s">
        <v>19</v>
      </c>
      <c r="N107" s="212" t="s">
        <v>40</v>
      </c>
      <c r="O107" s="87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5" t="s">
        <v>421</v>
      </c>
      <c r="AT107" s="215" t="s">
        <v>119</v>
      </c>
      <c r="AU107" s="215" t="s">
        <v>79</v>
      </c>
      <c r="AY107" s="20" t="s">
        <v>116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0" t="s">
        <v>74</v>
      </c>
      <c r="BK107" s="216">
        <f>ROUND(I107*H107,2)</f>
        <v>0</v>
      </c>
      <c r="BL107" s="20" t="s">
        <v>421</v>
      </c>
      <c r="BM107" s="215" t="s">
        <v>1395</v>
      </c>
    </row>
    <row r="108" s="2" customFormat="1" ht="16.5" customHeight="1">
      <c r="A108" s="41"/>
      <c r="B108" s="42"/>
      <c r="C108" s="204" t="s">
        <v>169</v>
      </c>
      <c r="D108" s="204" t="s">
        <v>119</v>
      </c>
      <c r="E108" s="205" t="s">
        <v>1396</v>
      </c>
      <c r="F108" s="206" t="s">
        <v>1397</v>
      </c>
      <c r="G108" s="207" t="s">
        <v>1391</v>
      </c>
      <c r="H108" s="208">
        <v>24</v>
      </c>
      <c r="I108" s="209"/>
      <c r="J108" s="210">
        <f>ROUND(I108*H108,2)</f>
        <v>0</v>
      </c>
      <c r="K108" s="206" t="s">
        <v>19</v>
      </c>
      <c r="L108" s="47"/>
      <c r="M108" s="211" t="s">
        <v>19</v>
      </c>
      <c r="N108" s="212" t="s">
        <v>40</v>
      </c>
      <c r="O108" s="87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5" t="s">
        <v>421</v>
      </c>
      <c r="AT108" s="215" t="s">
        <v>119</v>
      </c>
      <c r="AU108" s="215" t="s">
        <v>79</v>
      </c>
      <c r="AY108" s="20" t="s">
        <v>116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20" t="s">
        <v>74</v>
      </c>
      <c r="BK108" s="216">
        <f>ROUND(I108*H108,2)</f>
        <v>0</v>
      </c>
      <c r="BL108" s="20" t="s">
        <v>421</v>
      </c>
      <c r="BM108" s="215" t="s">
        <v>1398</v>
      </c>
    </row>
    <row r="109" s="2" customFormat="1" ht="24.15" customHeight="1">
      <c r="A109" s="41"/>
      <c r="B109" s="42"/>
      <c r="C109" s="204" t="s">
        <v>174</v>
      </c>
      <c r="D109" s="204" t="s">
        <v>119</v>
      </c>
      <c r="E109" s="205" t="s">
        <v>1399</v>
      </c>
      <c r="F109" s="206" t="s">
        <v>1400</v>
      </c>
      <c r="G109" s="207" t="s">
        <v>147</v>
      </c>
      <c r="H109" s="208">
        <v>1</v>
      </c>
      <c r="I109" s="209"/>
      <c r="J109" s="210">
        <f>ROUND(I109*H109,2)</f>
        <v>0</v>
      </c>
      <c r="K109" s="206" t="s">
        <v>19</v>
      </c>
      <c r="L109" s="47"/>
      <c r="M109" s="211" t="s">
        <v>19</v>
      </c>
      <c r="N109" s="212" t="s">
        <v>40</v>
      </c>
      <c r="O109" s="87"/>
      <c r="P109" s="213">
        <f>O109*H109</f>
        <v>0</v>
      </c>
      <c r="Q109" s="213">
        <v>0.5</v>
      </c>
      <c r="R109" s="213">
        <f>Q109*H109</f>
        <v>0.5</v>
      </c>
      <c r="S109" s="213">
        <v>0</v>
      </c>
      <c r="T109" s="214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5" t="s">
        <v>421</v>
      </c>
      <c r="AT109" s="215" t="s">
        <v>119</v>
      </c>
      <c r="AU109" s="215" t="s">
        <v>79</v>
      </c>
      <c r="AY109" s="20" t="s">
        <v>116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20" t="s">
        <v>74</v>
      </c>
      <c r="BK109" s="216">
        <f>ROUND(I109*H109,2)</f>
        <v>0</v>
      </c>
      <c r="BL109" s="20" t="s">
        <v>421</v>
      </c>
      <c r="BM109" s="215" t="s">
        <v>1401</v>
      </c>
    </row>
    <row r="110" s="2" customFormat="1">
      <c r="A110" s="41"/>
      <c r="B110" s="42"/>
      <c r="C110" s="43"/>
      <c r="D110" s="230" t="s">
        <v>1402</v>
      </c>
      <c r="E110" s="43"/>
      <c r="F110" s="283" t="s">
        <v>1403</v>
      </c>
      <c r="G110" s="43"/>
      <c r="H110" s="43"/>
      <c r="I110" s="219"/>
      <c r="J110" s="43"/>
      <c r="K110" s="43"/>
      <c r="L110" s="47"/>
      <c r="M110" s="220"/>
      <c r="N110" s="221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1402</v>
      </c>
      <c r="AU110" s="20" t="s">
        <v>79</v>
      </c>
    </row>
    <row r="111" s="14" customFormat="1">
      <c r="A111" s="14"/>
      <c r="B111" s="239"/>
      <c r="C111" s="240"/>
      <c r="D111" s="230" t="s">
        <v>272</v>
      </c>
      <c r="E111" s="241" t="s">
        <v>19</v>
      </c>
      <c r="F111" s="242" t="s">
        <v>1404</v>
      </c>
      <c r="G111" s="240"/>
      <c r="H111" s="243">
        <v>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272</v>
      </c>
      <c r="AU111" s="249" t="s">
        <v>79</v>
      </c>
      <c r="AV111" s="14" t="s">
        <v>79</v>
      </c>
      <c r="AW111" s="14" t="s">
        <v>274</v>
      </c>
      <c r="AX111" s="14" t="s">
        <v>74</v>
      </c>
      <c r="AY111" s="249" t="s">
        <v>116</v>
      </c>
    </row>
    <row r="112" s="12" customFormat="1" ht="22.8" customHeight="1">
      <c r="A112" s="12"/>
      <c r="B112" s="188"/>
      <c r="C112" s="189"/>
      <c r="D112" s="190" t="s">
        <v>68</v>
      </c>
      <c r="E112" s="202" t="s">
        <v>1405</v>
      </c>
      <c r="F112" s="202" t="s">
        <v>1406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SUM(P113:P125)</f>
        <v>0</v>
      </c>
      <c r="Q112" s="196"/>
      <c r="R112" s="197">
        <f>SUM(R113:R125)</f>
        <v>0.63878997999999998</v>
      </c>
      <c r="S112" s="196"/>
      <c r="T112" s="198">
        <f>SUM(T113:T125)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68</v>
      </c>
      <c r="AU112" s="200" t="s">
        <v>74</v>
      </c>
      <c r="AY112" s="199" t="s">
        <v>116</v>
      </c>
      <c r="BK112" s="201">
        <f>SUM(BK113:BK125)</f>
        <v>0</v>
      </c>
    </row>
    <row r="113" s="2" customFormat="1" ht="49.05" customHeight="1">
      <c r="A113" s="41"/>
      <c r="B113" s="42"/>
      <c r="C113" s="204" t="s">
        <v>179</v>
      </c>
      <c r="D113" s="204" t="s">
        <v>119</v>
      </c>
      <c r="E113" s="205" t="s">
        <v>1407</v>
      </c>
      <c r="F113" s="206" t="s">
        <v>1408</v>
      </c>
      <c r="G113" s="207" t="s">
        <v>298</v>
      </c>
      <c r="H113" s="208">
        <v>18</v>
      </c>
      <c r="I113" s="209"/>
      <c r="J113" s="210">
        <f>ROUND(I113*H113,2)</f>
        <v>0</v>
      </c>
      <c r="K113" s="206" t="s">
        <v>123</v>
      </c>
      <c r="L113" s="47"/>
      <c r="M113" s="211" t="s">
        <v>19</v>
      </c>
      <c r="N113" s="212" t="s">
        <v>40</v>
      </c>
      <c r="O113" s="87"/>
      <c r="P113" s="213">
        <f>O113*H113</f>
        <v>0</v>
      </c>
      <c r="Q113" s="213">
        <v>0.00157647</v>
      </c>
      <c r="R113" s="213">
        <f>Q113*H113</f>
        <v>0.028376459999999999</v>
      </c>
      <c r="S113" s="213">
        <v>0</v>
      </c>
      <c r="T113" s="214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5" t="s">
        <v>421</v>
      </c>
      <c r="AT113" s="215" t="s">
        <v>119</v>
      </c>
      <c r="AU113" s="215" t="s">
        <v>79</v>
      </c>
      <c r="AY113" s="20" t="s">
        <v>116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0" t="s">
        <v>74</v>
      </c>
      <c r="BK113" s="216">
        <f>ROUND(I113*H113,2)</f>
        <v>0</v>
      </c>
      <c r="BL113" s="20" t="s">
        <v>421</v>
      </c>
      <c r="BM113" s="215" t="s">
        <v>1409</v>
      </c>
    </row>
    <row r="114" s="2" customFormat="1">
      <c r="A114" s="41"/>
      <c r="B114" s="42"/>
      <c r="C114" s="43"/>
      <c r="D114" s="217" t="s">
        <v>126</v>
      </c>
      <c r="E114" s="43"/>
      <c r="F114" s="218" t="s">
        <v>1410</v>
      </c>
      <c r="G114" s="43"/>
      <c r="H114" s="43"/>
      <c r="I114" s="219"/>
      <c r="J114" s="43"/>
      <c r="K114" s="43"/>
      <c r="L114" s="47"/>
      <c r="M114" s="220"/>
      <c r="N114" s="221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126</v>
      </c>
      <c r="AU114" s="20" t="s">
        <v>79</v>
      </c>
    </row>
    <row r="115" s="2" customFormat="1" ht="49.05" customHeight="1">
      <c r="A115" s="41"/>
      <c r="B115" s="42"/>
      <c r="C115" s="204" t="s">
        <v>184</v>
      </c>
      <c r="D115" s="204" t="s">
        <v>119</v>
      </c>
      <c r="E115" s="205" t="s">
        <v>1411</v>
      </c>
      <c r="F115" s="206" t="s">
        <v>1412</v>
      </c>
      <c r="G115" s="207" t="s">
        <v>298</v>
      </c>
      <c r="H115" s="208">
        <v>54</v>
      </c>
      <c r="I115" s="209"/>
      <c r="J115" s="210">
        <f>ROUND(I115*H115,2)</f>
        <v>0</v>
      </c>
      <c r="K115" s="206" t="s">
        <v>123</v>
      </c>
      <c r="L115" s="47"/>
      <c r="M115" s="211" t="s">
        <v>19</v>
      </c>
      <c r="N115" s="212" t="s">
        <v>40</v>
      </c>
      <c r="O115" s="87"/>
      <c r="P115" s="213">
        <f>O115*H115</f>
        <v>0</v>
      </c>
      <c r="Q115" s="213">
        <v>0.00628628</v>
      </c>
      <c r="R115" s="213">
        <f>Q115*H115</f>
        <v>0.33945912</v>
      </c>
      <c r="S115" s="213">
        <v>0</v>
      </c>
      <c r="T115" s="214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5" t="s">
        <v>421</v>
      </c>
      <c r="AT115" s="215" t="s">
        <v>119</v>
      </c>
      <c r="AU115" s="215" t="s">
        <v>79</v>
      </c>
      <c r="AY115" s="20" t="s">
        <v>116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0" t="s">
        <v>74</v>
      </c>
      <c r="BK115" s="216">
        <f>ROUND(I115*H115,2)</f>
        <v>0</v>
      </c>
      <c r="BL115" s="20" t="s">
        <v>421</v>
      </c>
      <c r="BM115" s="215" t="s">
        <v>1413</v>
      </c>
    </row>
    <row r="116" s="2" customFormat="1">
      <c r="A116" s="41"/>
      <c r="B116" s="42"/>
      <c r="C116" s="43"/>
      <c r="D116" s="217" t="s">
        <v>126</v>
      </c>
      <c r="E116" s="43"/>
      <c r="F116" s="218" t="s">
        <v>1414</v>
      </c>
      <c r="G116" s="43"/>
      <c r="H116" s="43"/>
      <c r="I116" s="219"/>
      <c r="J116" s="43"/>
      <c r="K116" s="43"/>
      <c r="L116" s="47"/>
      <c r="M116" s="220"/>
      <c r="N116" s="221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126</v>
      </c>
      <c r="AU116" s="20" t="s">
        <v>79</v>
      </c>
    </row>
    <row r="117" s="2" customFormat="1" ht="16.5" customHeight="1">
      <c r="A117" s="41"/>
      <c r="B117" s="42"/>
      <c r="C117" s="272" t="s">
        <v>407</v>
      </c>
      <c r="D117" s="272" t="s">
        <v>472</v>
      </c>
      <c r="E117" s="273" t="s">
        <v>1415</v>
      </c>
      <c r="F117" s="274" t="s">
        <v>1416</v>
      </c>
      <c r="G117" s="275" t="s">
        <v>740</v>
      </c>
      <c r="H117" s="276">
        <v>6</v>
      </c>
      <c r="I117" s="277"/>
      <c r="J117" s="278">
        <f>ROUND(I117*H117,2)</f>
        <v>0</v>
      </c>
      <c r="K117" s="274" t="s">
        <v>123</v>
      </c>
      <c r="L117" s="279"/>
      <c r="M117" s="280" t="s">
        <v>19</v>
      </c>
      <c r="N117" s="281" t="s">
        <v>40</v>
      </c>
      <c r="O117" s="87"/>
      <c r="P117" s="213">
        <f>O117*H117</f>
        <v>0</v>
      </c>
      <c r="Q117" s="213">
        <v>0.00022000000000000001</v>
      </c>
      <c r="R117" s="213">
        <f>Q117*H117</f>
        <v>0.00132</v>
      </c>
      <c r="S117" s="213">
        <v>0</v>
      </c>
      <c r="T117" s="214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5" t="s">
        <v>543</v>
      </c>
      <c r="AT117" s="215" t="s">
        <v>472</v>
      </c>
      <c r="AU117" s="215" t="s">
        <v>79</v>
      </c>
      <c r="AY117" s="20" t="s">
        <v>116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20" t="s">
        <v>74</v>
      </c>
      <c r="BK117" s="216">
        <f>ROUND(I117*H117,2)</f>
        <v>0</v>
      </c>
      <c r="BL117" s="20" t="s">
        <v>421</v>
      </c>
      <c r="BM117" s="215" t="s">
        <v>1417</v>
      </c>
    </row>
    <row r="118" s="2" customFormat="1" ht="37.8" customHeight="1">
      <c r="A118" s="41"/>
      <c r="B118" s="42"/>
      <c r="C118" s="204" t="s">
        <v>8</v>
      </c>
      <c r="D118" s="204" t="s">
        <v>119</v>
      </c>
      <c r="E118" s="205" t="s">
        <v>1418</v>
      </c>
      <c r="F118" s="206" t="s">
        <v>1419</v>
      </c>
      <c r="G118" s="207" t="s">
        <v>298</v>
      </c>
      <c r="H118" s="208">
        <v>20</v>
      </c>
      <c r="I118" s="209"/>
      <c r="J118" s="210">
        <f>ROUND(I118*H118,2)</f>
        <v>0</v>
      </c>
      <c r="K118" s="206" t="s">
        <v>123</v>
      </c>
      <c r="L118" s="47"/>
      <c r="M118" s="211" t="s">
        <v>19</v>
      </c>
      <c r="N118" s="212" t="s">
        <v>40</v>
      </c>
      <c r="O118" s="87"/>
      <c r="P118" s="213">
        <f>O118*H118</f>
        <v>0</v>
      </c>
      <c r="Q118" s="213">
        <v>0.013481720000000001</v>
      </c>
      <c r="R118" s="213">
        <f>Q118*H118</f>
        <v>0.2696344</v>
      </c>
      <c r="S118" s="213">
        <v>0</v>
      </c>
      <c r="T118" s="214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5" t="s">
        <v>421</v>
      </c>
      <c r="AT118" s="215" t="s">
        <v>119</v>
      </c>
      <c r="AU118" s="215" t="s">
        <v>79</v>
      </c>
      <c r="AY118" s="20" t="s">
        <v>116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20" t="s">
        <v>74</v>
      </c>
      <c r="BK118" s="216">
        <f>ROUND(I118*H118,2)</f>
        <v>0</v>
      </c>
      <c r="BL118" s="20" t="s">
        <v>421</v>
      </c>
      <c r="BM118" s="215" t="s">
        <v>1420</v>
      </c>
    </row>
    <row r="119" s="2" customFormat="1">
      <c r="A119" s="41"/>
      <c r="B119" s="42"/>
      <c r="C119" s="43"/>
      <c r="D119" s="217" t="s">
        <v>126</v>
      </c>
      <c r="E119" s="43"/>
      <c r="F119" s="218" t="s">
        <v>1421</v>
      </c>
      <c r="G119" s="43"/>
      <c r="H119" s="43"/>
      <c r="I119" s="219"/>
      <c r="J119" s="43"/>
      <c r="K119" s="43"/>
      <c r="L119" s="47"/>
      <c r="M119" s="220"/>
      <c r="N119" s="221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126</v>
      </c>
      <c r="AU119" s="20" t="s">
        <v>79</v>
      </c>
    </row>
    <row r="120" s="2" customFormat="1" ht="44.25" customHeight="1">
      <c r="A120" s="41"/>
      <c r="B120" s="42"/>
      <c r="C120" s="204" t="s">
        <v>421</v>
      </c>
      <c r="D120" s="204" t="s">
        <v>119</v>
      </c>
      <c r="E120" s="205" t="s">
        <v>1422</v>
      </c>
      <c r="F120" s="206" t="s">
        <v>1423</v>
      </c>
      <c r="G120" s="207" t="s">
        <v>298</v>
      </c>
      <c r="H120" s="208">
        <v>54</v>
      </c>
      <c r="I120" s="209"/>
      <c r="J120" s="210">
        <f>ROUND(I120*H120,2)</f>
        <v>0</v>
      </c>
      <c r="K120" s="206" t="s">
        <v>123</v>
      </c>
      <c r="L120" s="47"/>
      <c r="M120" s="211" t="s">
        <v>19</v>
      </c>
      <c r="N120" s="212" t="s">
        <v>40</v>
      </c>
      <c r="O120" s="87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5" t="s">
        <v>421</v>
      </c>
      <c r="AT120" s="215" t="s">
        <v>119</v>
      </c>
      <c r="AU120" s="215" t="s">
        <v>79</v>
      </c>
      <c r="AY120" s="20" t="s">
        <v>116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20" t="s">
        <v>74</v>
      </c>
      <c r="BK120" s="216">
        <f>ROUND(I120*H120,2)</f>
        <v>0</v>
      </c>
      <c r="BL120" s="20" t="s">
        <v>421</v>
      </c>
      <c r="BM120" s="215" t="s">
        <v>1424</v>
      </c>
    </row>
    <row r="121" s="2" customFormat="1">
      <c r="A121" s="41"/>
      <c r="B121" s="42"/>
      <c r="C121" s="43"/>
      <c r="D121" s="217" t="s">
        <v>126</v>
      </c>
      <c r="E121" s="43"/>
      <c r="F121" s="218" t="s">
        <v>1425</v>
      </c>
      <c r="G121" s="43"/>
      <c r="H121" s="43"/>
      <c r="I121" s="219"/>
      <c r="J121" s="43"/>
      <c r="K121" s="43"/>
      <c r="L121" s="47"/>
      <c r="M121" s="220"/>
      <c r="N121" s="221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126</v>
      </c>
      <c r="AU121" s="20" t="s">
        <v>79</v>
      </c>
    </row>
    <row r="122" s="2" customFormat="1" ht="44.25" customHeight="1">
      <c r="A122" s="41"/>
      <c r="B122" s="42"/>
      <c r="C122" s="204" t="s">
        <v>191</v>
      </c>
      <c r="D122" s="204" t="s">
        <v>119</v>
      </c>
      <c r="E122" s="205" t="s">
        <v>1426</v>
      </c>
      <c r="F122" s="206" t="s">
        <v>1427</v>
      </c>
      <c r="G122" s="207" t="s">
        <v>298</v>
      </c>
      <c r="H122" s="208">
        <v>20</v>
      </c>
      <c r="I122" s="209"/>
      <c r="J122" s="210">
        <f>ROUND(I122*H122,2)</f>
        <v>0</v>
      </c>
      <c r="K122" s="206" t="s">
        <v>123</v>
      </c>
      <c r="L122" s="47"/>
      <c r="M122" s="211" t="s">
        <v>19</v>
      </c>
      <c r="N122" s="212" t="s">
        <v>40</v>
      </c>
      <c r="O122" s="8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5" t="s">
        <v>421</v>
      </c>
      <c r="AT122" s="215" t="s">
        <v>119</v>
      </c>
      <c r="AU122" s="215" t="s">
        <v>79</v>
      </c>
      <c r="AY122" s="20" t="s">
        <v>116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20" t="s">
        <v>74</v>
      </c>
      <c r="BK122" s="216">
        <f>ROUND(I122*H122,2)</f>
        <v>0</v>
      </c>
      <c r="BL122" s="20" t="s">
        <v>421</v>
      </c>
      <c r="BM122" s="215" t="s">
        <v>1428</v>
      </c>
    </row>
    <row r="123" s="2" customFormat="1">
      <c r="A123" s="41"/>
      <c r="B123" s="42"/>
      <c r="C123" s="43"/>
      <c r="D123" s="217" t="s">
        <v>126</v>
      </c>
      <c r="E123" s="43"/>
      <c r="F123" s="218" t="s">
        <v>1429</v>
      </c>
      <c r="G123" s="43"/>
      <c r="H123" s="43"/>
      <c r="I123" s="219"/>
      <c r="J123" s="43"/>
      <c r="K123" s="43"/>
      <c r="L123" s="47"/>
      <c r="M123" s="220"/>
      <c r="N123" s="221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126</v>
      </c>
      <c r="AU123" s="20" t="s">
        <v>79</v>
      </c>
    </row>
    <row r="124" s="2" customFormat="1" ht="44.25" customHeight="1">
      <c r="A124" s="41"/>
      <c r="B124" s="42"/>
      <c r="C124" s="204" t="s">
        <v>196</v>
      </c>
      <c r="D124" s="204" t="s">
        <v>119</v>
      </c>
      <c r="E124" s="205" t="s">
        <v>1430</v>
      </c>
      <c r="F124" s="206" t="s">
        <v>1431</v>
      </c>
      <c r="G124" s="207" t="s">
        <v>428</v>
      </c>
      <c r="H124" s="208">
        <v>0.63900000000000001</v>
      </c>
      <c r="I124" s="209"/>
      <c r="J124" s="210">
        <f>ROUND(I124*H124,2)</f>
        <v>0</v>
      </c>
      <c r="K124" s="206" t="s">
        <v>123</v>
      </c>
      <c r="L124" s="47"/>
      <c r="M124" s="211" t="s">
        <v>19</v>
      </c>
      <c r="N124" s="212" t="s">
        <v>40</v>
      </c>
      <c r="O124" s="8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5" t="s">
        <v>421</v>
      </c>
      <c r="AT124" s="215" t="s">
        <v>119</v>
      </c>
      <c r="AU124" s="215" t="s">
        <v>79</v>
      </c>
      <c r="AY124" s="20" t="s">
        <v>116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20" t="s">
        <v>74</v>
      </c>
      <c r="BK124" s="216">
        <f>ROUND(I124*H124,2)</f>
        <v>0</v>
      </c>
      <c r="BL124" s="20" t="s">
        <v>421</v>
      </c>
      <c r="BM124" s="215" t="s">
        <v>1432</v>
      </c>
    </row>
    <row r="125" s="2" customFormat="1">
      <c r="A125" s="41"/>
      <c r="B125" s="42"/>
      <c r="C125" s="43"/>
      <c r="D125" s="217" t="s">
        <v>126</v>
      </c>
      <c r="E125" s="43"/>
      <c r="F125" s="218" t="s">
        <v>1433</v>
      </c>
      <c r="G125" s="43"/>
      <c r="H125" s="43"/>
      <c r="I125" s="219"/>
      <c r="J125" s="43"/>
      <c r="K125" s="43"/>
      <c r="L125" s="47"/>
      <c r="M125" s="220"/>
      <c r="N125" s="221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126</v>
      </c>
      <c r="AU125" s="20" t="s">
        <v>79</v>
      </c>
    </row>
    <row r="126" s="12" customFormat="1" ht="22.8" customHeight="1">
      <c r="A126" s="12"/>
      <c r="B126" s="188"/>
      <c r="C126" s="189"/>
      <c r="D126" s="190" t="s">
        <v>68</v>
      </c>
      <c r="E126" s="202" t="s">
        <v>1434</v>
      </c>
      <c r="F126" s="202" t="s">
        <v>1435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SUM(P127:P133)</f>
        <v>0</v>
      </c>
      <c r="Q126" s="196"/>
      <c r="R126" s="197">
        <f>SUM(R127:R133)</f>
        <v>0.048471339637499992</v>
      </c>
      <c r="S126" s="196"/>
      <c r="T126" s="198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79</v>
      </c>
      <c r="AT126" s="200" t="s">
        <v>68</v>
      </c>
      <c r="AU126" s="200" t="s">
        <v>74</v>
      </c>
      <c r="AY126" s="199" t="s">
        <v>116</v>
      </c>
      <c r="BK126" s="201">
        <f>SUM(BK127:BK133)</f>
        <v>0</v>
      </c>
    </row>
    <row r="127" s="2" customFormat="1" ht="24.15" customHeight="1">
      <c r="A127" s="41"/>
      <c r="B127" s="42"/>
      <c r="C127" s="204" t="s">
        <v>201</v>
      </c>
      <c r="D127" s="204" t="s">
        <v>119</v>
      </c>
      <c r="E127" s="205" t="s">
        <v>1436</v>
      </c>
      <c r="F127" s="206" t="s">
        <v>1437</v>
      </c>
      <c r="G127" s="207" t="s">
        <v>515</v>
      </c>
      <c r="H127" s="208">
        <v>9.4290000000000003</v>
      </c>
      <c r="I127" s="209"/>
      <c r="J127" s="210">
        <f>ROUND(I127*H127,2)</f>
        <v>0</v>
      </c>
      <c r="K127" s="206" t="s">
        <v>123</v>
      </c>
      <c r="L127" s="47"/>
      <c r="M127" s="211" t="s">
        <v>19</v>
      </c>
      <c r="N127" s="212" t="s">
        <v>40</v>
      </c>
      <c r="O127" s="87"/>
      <c r="P127" s="213">
        <f>O127*H127</f>
        <v>0</v>
      </c>
      <c r="Q127" s="213">
        <v>6.7487499999999994E-05</v>
      </c>
      <c r="R127" s="213">
        <f>Q127*H127</f>
        <v>0.00063633963749999993</v>
      </c>
      <c r="S127" s="213">
        <v>0</v>
      </c>
      <c r="T127" s="214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5" t="s">
        <v>421</v>
      </c>
      <c r="AT127" s="215" t="s">
        <v>119</v>
      </c>
      <c r="AU127" s="215" t="s">
        <v>79</v>
      </c>
      <c r="AY127" s="20" t="s">
        <v>116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20" t="s">
        <v>74</v>
      </c>
      <c r="BK127" s="216">
        <f>ROUND(I127*H127,2)</f>
        <v>0</v>
      </c>
      <c r="BL127" s="20" t="s">
        <v>421</v>
      </c>
      <c r="BM127" s="215" t="s">
        <v>1438</v>
      </c>
    </row>
    <row r="128" s="2" customFormat="1">
      <c r="A128" s="41"/>
      <c r="B128" s="42"/>
      <c r="C128" s="43"/>
      <c r="D128" s="217" t="s">
        <v>126</v>
      </c>
      <c r="E128" s="43"/>
      <c r="F128" s="218" t="s">
        <v>1439</v>
      </c>
      <c r="G128" s="43"/>
      <c r="H128" s="43"/>
      <c r="I128" s="219"/>
      <c r="J128" s="43"/>
      <c r="K128" s="43"/>
      <c r="L128" s="47"/>
      <c r="M128" s="220"/>
      <c r="N128" s="221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126</v>
      </c>
      <c r="AU128" s="20" t="s">
        <v>79</v>
      </c>
    </row>
    <row r="129" s="2" customFormat="1" ht="24.15" customHeight="1">
      <c r="A129" s="41"/>
      <c r="B129" s="42"/>
      <c r="C129" s="272" t="s">
        <v>206</v>
      </c>
      <c r="D129" s="272" t="s">
        <v>472</v>
      </c>
      <c r="E129" s="273" t="s">
        <v>1440</v>
      </c>
      <c r="F129" s="274" t="s">
        <v>1441</v>
      </c>
      <c r="G129" s="275" t="s">
        <v>740</v>
      </c>
      <c r="H129" s="276">
        <v>8</v>
      </c>
      <c r="I129" s="277"/>
      <c r="J129" s="278">
        <f>ROUND(I129*H129,2)</f>
        <v>0</v>
      </c>
      <c r="K129" s="274" t="s">
        <v>19</v>
      </c>
      <c r="L129" s="279"/>
      <c r="M129" s="280" t="s">
        <v>19</v>
      </c>
      <c r="N129" s="281" t="s">
        <v>40</v>
      </c>
      <c r="O129" s="87"/>
      <c r="P129" s="213">
        <f>O129*H129</f>
        <v>0</v>
      </c>
      <c r="Q129" s="213">
        <v>0.0057999999999999996</v>
      </c>
      <c r="R129" s="213">
        <f>Q129*H129</f>
        <v>0.046399999999999997</v>
      </c>
      <c r="S129" s="213">
        <v>0</v>
      </c>
      <c r="T129" s="214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5" t="s">
        <v>543</v>
      </c>
      <c r="AT129" s="215" t="s">
        <v>472</v>
      </c>
      <c r="AU129" s="215" t="s">
        <v>79</v>
      </c>
      <c r="AY129" s="20" t="s">
        <v>116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20" t="s">
        <v>74</v>
      </c>
      <c r="BK129" s="216">
        <f>ROUND(I129*H129,2)</f>
        <v>0</v>
      </c>
      <c r="BL129" s="20" t="s">
        <v>421</v>
      </c>
      <c r="BM129" s="215" t="s">
        <v>1442</v>
      </c>
    </row>
    <row r="130" s="2" customFormat="1" ht="16.5" customHeight="1">
      <c r="A130" s="41"/>
      <c r="B130" s="42"/>
      <c r="C130" s="272" t="s">
        <v>7</v>
      </c>
      <c r="D130" s="272" t="s">
        <v>472</v>
      </c>
      <c r="E130" s="273" t="s">
        <v>1443</v>
      </c>
      <c r="F130" s="274" t="s">
        <v>1444</v>
      </c>
      <c r="G130" s="275" t="s">
        <v>1445</v>
      </c>
      <c r="H130" s="276">
        <v>0.5</v>
      </c>
      <c r="I130" s="277"/>
      <c r="J130" s="278">
        <f>ROUND(I130*H130,2)</f>
        <v>0</v>
      </c>
      <c r="K130" s="274" t="s">
        <v>123</v>
      </c>
      <c r="L130" s="279"/>
      <c r="M130" s="280" t="s">
        <v>19</v>
      </c>
      <c r="N130" s="281" t="s">
        <v>40</v>
      </c>
      <c r="O130" s="87"/>
      <c r="P130" s="213">
        <f>O130*H130</f>
        <v>0</v>
      </c>
      <c r="Q130" s="213">
        <v>0.00107</v>
      </c>
      <c r="R130" s="213">
        <f>Q130*H130</f>
        <v>0.00053499999999999999</v>
      </c>
      <c r="S130" s="213">
        <v>0</v>
      </c>
      <c r="T130" s="214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5" t="s">
        <v>543</v>
      </c>
      <c r="AT130" s="215" t="s">
        <v>472</v>
      </c>
      <c r="AU130" s="215" t="s">
        <v>79</v>
      </c>
      <c r="AY130" s="20" t="s">
        <v>116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20" t="s">
        <v>74</v>
      </c>
      <c r="BK130" s="216">
        <f>ROUND(I130*H130,2)</f>
        <v>0</v>
      </c>
      <c r="BL130" s="20" t="s">
        <v>421</v>
      </c>
      <c r="BM130" s="215" t="s">
        <v>1446</v>
      </c>
    </row>
    <row r="131" s="2" customFormat="1" ht="16.5" customHeight="1">
      <c r="A131" s="41"/>
      <c r="B131" s="42"/>
      <c r="C131" s="272" t="s">
        <v>216</v>
      </c>
      <c r="D131" s="272" t="s">
        <v>472</v>
      </c>
      <c r="E131" s="273" t="s">
        <v>1447</v>
      </c>
      <c r="F131" s="274" t="s">
        <v>1448</v>
      </c>
      <c r="G131" s="275" t="s">
        <v>1445</v>
      </c>
      <c r="H131" s="276">
        <v>0.5</v>
      </c>
      <c r="I131" s="277"/>
      <c r="J131" s="278">
        <f>ROUND(I131*H131,2)</f>
        <v>0</v>
      </c>
      <c r="K131" s="274" t="s">
        <v>123</v>
      </c>
      <c r="L131" s="279"/>
      <c r="M131" s="280" t="s">
        <v>19</v>
      </c>
      <c r="N131" s="281" t="s">
        <v>40</v>
      </c>
      <c r="O131" s="87"/>
      <c r="P131" s="213">
        <f>O131*H131</f>
        <v>0</v>
      </c>
      <c r="Q131" s="213">
        <v>0.0018</v>
      </c>
      <c r="R131" s="213">
        <f>Q131*H131</f>
        <v>0.00089999999999999998</v>
      </c>
      <c r="S131" s="213">
        <v>0</v>
      </c>
      <c r="T131" s="214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5" t="s">
        <v>543</v>
      </c>
      <c r="AT131" s="215" t="s">
        <v>472</v>
      </c>
      <c r="AU131" s="215" t="s">
        <v>79</v>
      </c>
      <c r="AY131" s="20" t="s">
        <v>116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20" t="s">
        <v>74</v>
      </c>
      <c r="BK131" s="216">
        <f>ROUND(I131*H131,2)</f>
        <v>0</v>
      </c>
      <c r="BL131" s="20" t="s">
        <v>421</v>
      </c>
      <c r="BM131" s="215" t="s">
        <v>1449</v>
      </c>
    </row>
    <row r="132" s="2" customFormat="1" ht="44.25" customHeight="1">
      <c r="A132" s="41"/>
      <c r="B132" s="42"/>
      <c r="C132" s="204" t="s">
        <v>493</v>
      </c>
      <c r="D132" s="204" t="s">
        <v>119</v>
      </c>
      <c r="E132" s="205" t="s">
        <v>1450</v>
      </c>
      <c r="F132" s="206" t="s">
        <v>1451</v>
      </c>
      <c r="G132" s="207" t="s">
        <v>428</v>
      </c>
      <c r="H132" s="208">
        <v>0.048000000000000001</v>
      </c>
      <c r="I132" s="209"/>
      <c r="J132" s="210">
        <f>ROUND(I132*H132,2)</f>
        <v>0</v>
      </c>
      <c r="K132" s="206" t="s">
        <v>123</v>
      </c>
      <c r="L132" s="47"/>
      <c r="M132" s="211" t="s">
        <v>19</v>
      </c>
      <c r="N132" s="212" t="s">
        <v>40</v>
      </c>
      <c r="O132" s="87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5" t="s">
        <v>421</v>
      </c>
      <c r="AT132" s="215" t="s">
        <v>119</v>
      </c>
      <c r="AU132" s="215" t="s">
        <v>79</v>
      </c>
      <c r="AY132" s="20" t="s">
        <v>116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20" t="s">
        <v>74</v>
      </c>
      <c r="BK132" s="216">
        <f>ROUND(I132*H132,2)</f>
        <v>0</v>
      </c>
      <c r="BL132" s="20" t="s">
        <v>421</v>
      </c>
      <c r="BM132" s="215" t="s">
        <v>1452</v>
      </c>
    </row>
    <row r="133" s="2" customFormat="1">
      <c r="A133" s="41"/>
      <c r="B133" s="42"/>
      <c r="C133" s="43"/>
      <c r="D133" s="217" t="s">
        <v>126</v>
      </c>
      <c r="E133" s="43"/>
      <c r="F133" s="218" t="s">
        <v>1453</v>
      </c>
      <c r="G133" s="43"/>
      <c r="H133" s="43"/>
      <c r="I133" s="219"/>
      <c r="J133" s="43"/>
      <c r="K133" s="43"/>
      <c r="L133" s="47"/>
      <c r="M133" s="220"/>
      <c r="N133" s="221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126</v>
      </c>
      <c r="AU133" s="20" t="s">
        <v>79</v>
      </c>
    </row>
    <row r="134" s="12" customFormat="1" ht="22.8" customHeight="1">
      <c r="A134" s="12"/>
      <c r="B134" s="188"/>
      <c r="C134" s="189"/>
      <c r="D134" s="190" t="s">
        <v>68</v>
      </c>
      <c r="E134" s="202" t="s">
        <v>1454</v>
      </c>
      <c r="F134" s="202" t="s">
        <v>1455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SUM(P135:P142)</f>
        <v>0</v>
      </c>
      <c r="Q134" s="196"/>
      <c r="R134" s="197">
        <f>SUM(R135:R142)</f>
        <v>0.0063126800000000002</v>
      </c>
      <c r="S134" s="196"/>
      <c r="T134" s="198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9" t="s">
        <v>79</v>
      </c>
      <c r="AT134" s="200" t="s">
        <v>68</v>
      </c>
      <c r="AU134" s="200" t="s">
        <v>74</v>
      </c>
      <c r="AY134" s="199" t="s">
        <v>116</v>
      </c>
      <c r="BK134" s="201">
        <f>SUM(BK135:BK142)</f>
        <v>0</v>
      </c>
    </row>
    <row r="135" s="2" customFormat="1" ht="37.8" customHeight="1">
      <c r="A135" s="41"/>
      <c r="B135" s="42"/>
      <c r="C135" s="204" t="s">
        <v>500</v>
      </c>
      <c r="D135" s="204" t="s">
        <v>119</v>
      </c>
      <c r="E135" s="205" t="s">
        <v>1456</v>
      </c>
      <c r="F135" s="206" t="s">
        <v>1457</v>
      </c>
      <c r="G135" s="207" t="s">
        <v>298</v>
      </c>
      <c r="H135" s="208">
        <v>72</v>
      </c>
      <c r="I135" s="209"/>
      <c r="J135" s="210">
        <f>ROUND(I135*H135,2)</f>
        <v>0</v>
      </c>
      <c r="K135" s="206" t="s">
        <v>123</v>
      </c>
      <c r="L135" s="47"/>
      <c r="M135" s="211" t="s">
        <v>19</v>
      </c>
      <c r="N135" s="212" t="s">
        <v>40</v>
      </c>
      <c r="O135" s="87"/>
      <c r="P135" s="213">
        <f>O135*H135</f>
        <v>0</v>
      </c>
      <c r="Q135" s="213">
        <v>1.8640000000000001E-05</v>
      </c>
      <c r="R135" s="213">
        <f>Q135*H135</f>
        <v>0.0013420800000000001</v>
      </c>
      <c r="S135" s="213">
        <v>0</v>
      </c>
      <c r="T135" s="214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5" t="s">
        <v>421</v>
      </c>
      <c r="AT135" s="215" t="s">
        <v>119</v>
      </c>
      <c r="AU135" s="215" t="s">
        <v>79</v>
      </c>
      <c r="AY135" s="20" t="s">
        <v>116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20" t="s">
        <v>74</v>
      </c>
      <c r="BK135" s="216">
        <f>ROUND(I135*H135,2)</f>
        <v>0</v>
      </c>
      <c r="BL135" s="20" t="s">
        <v>421</v>
      </c>
      <c r="BM135" s="215" t="s">
        <v>1458</v>
      </c>
    </row>
    <row r="136" s="2" customFormat="1">
      <c r="A136" s="41"/>
      <c r="B136" s="42"/>
      <c r="C136" s="43"/>
      <c r="D136" s="217" t="s">
        <v>126</v>
      </c>
      <c r="E136" s="43"/>
      <c r="F136" s="218" t="s">
        <v>1459</v>
      </c>
      <c r="G136" s="43"/>
      <c r="H136" s="43"/>
      <c r="I136" s="219"/>
      <c r="J136" s="43"/>
      <c r="K136" s="43"/>
      <c r="L136" s="47"/>
      <c r="M136" s="220"/>
      <c r="N136" s="221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126</v>
      </c>
      <c r="AU136" s="20" t="s">
        <v>79</v>
      </c>
    </row>
    <row r="137" s="2" customFormat="1" ht="44.25" customHeight="1">
      <c r="A137" s="41"/>
      <c r="B137" s="42"/>
      <c r="C137" s="204" t="s">
        <v>223</v>
      </c>
      <c r="D137" s="204" t="s">
        <v>119</v>
      </c>
      <c r="E137" s="205" t="s">
        <v>1460</v>
      </c>
      <c r="F137" s="206" t="s">
        <v>1461</v>
      </c>
      <c r="G137" s="207" t="s">
        <v>298</v>
      </c>
      <c r="H137" s="208">
        <v>20</v>
      </c>
      <c r="I137" s="209"/>
      <c r="J137" s="210">
        <f>ROUND(I137*H137,2)</f>
        <v>0</v>
      </c>
      <c r="K137" s="206" t="s">
        <v>123</v>
      </c>
      <c r="L137" s="47"/>
      <c r="M137" s="211" t="s">
        <v>19</v>
      </c>
      <c r="N137" s="212" t="s">
        <v>40</v>
      </c>
      <c r="O137" s="87"/>
      <c r="P137" s="213">
        <f>O137*H137</f>
        <v>0</v>
      </c>
      <c r="Q137" s="213">
        <v>2.6489999999999999E-05</v>
      </c>
      <c r="R137" s="213">
        <f>Q137*H137</f>
        <v>0.00052979999999999998</v>
      </c>
      <c r="S137" s="213">
        <v>0</v>
      </c>
      <c r="T137" s="214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5" t="s">
        <v>421</v>
      </c>
      <c r="AT137" s="215" t="s">
        <v>119</v>
      </c>
      <c r="AU137" s="215" t="s">
        <v>79</v>
      </c>
      <c r="AY137" s="20" t="s">
        <v>116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20" t="s">
        <v>74</v>
      </c>
      <c r="BK137" s="216">
        <f>ROUND(I137*H137,2)</f>
        <v>0</v>
      </c>
      <c r="BL137" s="20" t="s">
        <v>421</v>
      </c>
      <c r="BM137" s="215" t="s">
        <v>1462</v>
      </c>
    </row>
    <row r="138" s="2" customFormat="1">
      <c r="A138" s="41"/>
      <c r="B138" s="42"/>
      <c r="C138" s="43"/>
      <c r="D138" s="217" t="s">
        <v>126</v>
      </c>
      <c r="E138" s="43"/>
      <c r="F138" s="218" t="s">
        <v>1463</v>
      </c>
      <c r="G138" s="43"/>
      <c r="H138" s="43"/>
      <c r="I138" s="219"/>
      <c r="J138" s="43"/>
      <c r="K138" s="43"/>
      <c r="L138" s="47"/>
      <c r="M138" s="220"/>
      <c r="N138" s="221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126</v>
      </c>
      <c r="AU138" s="20" t="s">
        <v>79</v>
      </c>
    </row>
    <row r="139" s="2" customFormat="1" ht="33" customHeight="1">
      <c r="A139" s="41"/>
      <c r="B139" s="42"/>
      <c r="C139" s="204" t="s">
        <v>230</v>
      </c>
      <c r="D139" s="204" t="s">
        <v>119</v>
      </c>
      <c r="E139" s="205" t="s">
        <v>1464</v>
      </c>
      <c r="F139" s="206" t="s">
        <v>1465</v>
      </c>
      <c r="G139" s="207" t="s">
        <v>298</v>
      </c>
      <c r="H139" s="208">
        <v>72</v>
      </c>
      <c r="I139" s="209"/>
      <c r="J139" s="210">
        <f>ROUND(I139*H139,2)</f>
        <v>0</v>
      </c>
      <c r="K139" s="206" t="s">
        <v>123</v>
      </c>
      <c r="L139" s="47"/>
      <c r="M139" s="211" t="s">
        <v>19</v>
      </c>
      <c r="N139" s="212" t="s">
        <v>40</v>
      </c>
      <c r="O139" s="87"/>
      <c r="P139" s="213">
        <f>O139*H139</f>
        <v>0</v>
      </c>
      <c r="Q139" s="213">
        <v>4.8720000000000001E-05</v>
      </c>
      <c r="R139" s="213">
        <f>Q139*H139</f>
        <v>0.0035078399999999999</v>
      </c>
      <c r="S139" s="213">
        <v>0</v>
      </c>
      <c r="T139" s="214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5" t="s">
        <v>421</v>
      </c>
      <c r="AT139" s="215" t="s">
        <v>119</v>
      </c>
      <c r="AU139" s="215" t="s">
        <v>79</v>
      </c>
      <c r="AY139" s="20" t="s">
        <v>116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20" t="s">
        <v>74</v>
      </c>
      <c r="BK139" s="216">
        <f>ROUND(I139*H139,2)</f>
        <v>0</v>
      </c>
      <c r="BL139" s="20" t="s">
        <v>421</v>
      </c>
      <c r="BM139" s="215" t="s">
        <v>1466</v>
      </c>
    </row>
    <row r="140" s="2" customFormat="1">
      <c r="A140" s="41"/>
      <c r="B140" s="42"/>
      <c r="C140" s="43"/>
      <c r="D140" s="217" t="s">
        <v>126</v>
      </c>
      <c r="E140" s="43"/>
      <c r="F140" s="218" t="s">
        <v>1467</v>
      </c>
      <c r="G140" s="43"/>
      <c r="H140" s="43"/>
      <c r="I140" s="219"/>
      <c r="J140" s="43"/>
      <c r="K140" s="43"/>
      <c r="L140" s="47"/>
      <c r="M140" s="220"/>
      <c r="N140" s="221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126</v>
      </c>
      <c r="AU140" s="20" t="s">
        <v>79</v>
      </c>
    </row>
    <row r="141" s="2" customFormat="1" ht="37.8" customHeight="1">
      <c r="A141" s="41"/>
      <c r="B141" s="42"/>
      <c r="C141" s="204" t="s">
        <v>235</v>
      </c>
      <c r="D141" s="204" t="s">
        <v>119</v>
      </c>
      <c r="E141" s="205" t="s">
        <v>1468</v>
      </c>
      <c r="F141" s="206" t="s">
        <v>1469</v>
      </c>
      <c r="G141" s="207" t="s">
        <v>298</v>
      </c>
      <c r="H141" s="208">
        <v>20</v>
      </c>
      <c r="I141" s="209"/>
      <c r="J141" s="210">
        <f>ROUND(I141*H141,2)</f>
        <v>0</v>
      </c>
      <c r="K141" s="206" t="s">
        <v>123</v>
      </c>
      <c r="L141" s="47"/>
      <c r="M141" s="211" t="s">
        <v>19</v>
      </c>
      <c r="N141" s="212" t="s">
        <v>40</v>
      </c>
      <c r="O141" s="87"/>
      <c r="P141" s="213">
        <f>O141*H141</f>
        <v>0</v>
      </c>
      <c r="Q141" s="213">
        <v>4.6647999999999998E-05</v>
      </c>
      <c r="R141" s="213">
        <f>Q141*H141</f>
        <v>0.00093295999999999993</v>
      </c>
      <c r="S141" s="213">
        <v>0</v>
      </c>
      <c r="T141" s="214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5" t="s">
        <v>421</v>
      </c>
      <c r="AT141" s="215" t="s">
        <v>119</v>
      </c>
      <c r="AU141" s="215" t="s">
        <v>79</v>
      </c>
      <c r="AY141" s="20" t="s">
        <v>116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20" t="s">
        <v>74</v>
      </c>
      <c r="BK141" s="216">
        <f>ROUND(I141*H141,2)</f>
        <v>0</v>
      </c>
      <c r="BL141" s="20" t="s">
        <v>421</v>
      </c>
      <c r="BM141" s="215" t="s">
        <v>1470</v>
      </c>
    </row>
    <row r="142" s="2" customFormat="1">
      <c r="A142" s="41"/>
      <c r="B142" s="42"/>
      <c r="C142" s="43"/>
      <c r="D142" s="217" t="s">
        <v>126</v>
      </c>
      <c r="E142" s="43"/>
      <c r="F142" s="218" t="s">
        <v>1471</v>
      </c>
      <c r="G142" s="43"/>
      <c r="H142" s="43"/>
      <c r="I142" s="219"/>
      <c r="J142" s="43"/>
      <c r="K142" s="43"/>
      <c r="L142" s="47"/>
      <c r="M142" s="220"/>
      <c r="N142" s="221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126</v>
      </c>
      <c r="AU142" s="20" t="s">
        <v>79</v>
      </c>
    </row>
    <row r="143" s="12" customFormat="1" ht="25.92" customHeight="1">
      <c r="A143" s="12"/>
      <c r="B143" s="188"/>
      <c r="C143" s="189"/>
      <c r="D143" s="190" t="s">
        <v>68</v>
      </c>
      <c r="E143" s="191" t="s">
        <v>472</v>
      </c>
      <c r="F143" s="191" t="s">
        <v>1472</v>
      </c>
      <c r="G143" s="189"/>
      <c r="H143" s="189"/>
      <c r="I143" s="192"/>
      <c r="J143" s="193">
        <f>BK143</f>
        <v>0</v>
      </c>
      <c r="K143" s="189"/>
      <c r="L143" s="194"/>
      <c r="M143" s="195"/>
      <c r="N143" s="196"/>
      <c r="O143" s="196"/>
      <c r="P143" s="197">
        <f>P144+P162+P165</f>
        <v>0</v>
      </c>
      <c r="Q143" s="196"/>
      <c r="R143" s="197">
        <f>R144+R162+R165</f>
        <v>64.928315392000002</v>
      </c>
      <c r="S143" s="196"/>
      <c r="T143" s="198">
        <f>T144+T162+T165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9" t="s">
        <v>279</v>
      </c>
      <c r="AT143" s="200" t="s">
        <v>68</v>
      </c>
      <c r="AU143" s="200" t="s">
        <v>69</v>
      </c>
      <c r="AY143" s="199" t="s">
        <v>116</v>
      </c>
      <c r="BK143" s="201">
        <f>BK144+BK162+BK165</f>
        <v>0</v>
      </c>
    </row>
    <row r="144" s="12" customFormat="1" ht="22.8" customHeight="1">
      <c r="A144" s="12"/>
      <c r="B144" s="188"/>
      <c r="C144" s="189"/>
      <c r="D144" s="190" t="s">
        <v>68</v>
      </c>
      <c r="E144" s="202" t="s">
        <v>1473</v>
      </c>
      <c r="F144" s="202" t="s">
        <v>1474</v>
      </c>
      <c r="G144" s="189"/>
      <c r="H144" s="189"/>
      <c r="I144" s="192"/>
      <c r="J144" s="203">
        <f>BK144</f>
        <v>0</v>
      </c>
      <c r="K144" s="189"/>
      <c r="L144" s="194"/>
      <c r="M144" s="195"/>
      <c r="N144" s="196"/>
      <c r="O144" s="196"/>
      <c r="P144" s="197">
        <f>SUM(P145:P161)</f>
        <v>0</v>
      </c>
      <c r="Q144" s="196"/>
      <c r="R144" s="197">
        <f>SUM(R145:R161)</f>
        <v>64.906015392</v>
      </c>
      <c r="S144" s="196"/>
      <c r="T144" s="198">
        <f>SUM(T145:T161)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9" t="s">
        <v>279</v>
      </c>
      <c r="AT144" s="200" t="s">
        <v>68</v>
      </c>
      <c r="AU144" s="200" t="s">
        <v>74</v>
      </c>
      <c r="AY144" s="199" t="s">
        <v>116</v>
      </c>
      <c r="BK144" s="201">
        <f>SUM(BK145:BK161)</f>
        <v>0</v>
      </c>
    </row>
    <row r="145" s="2" customFormat="1" ht="24.15" customHeight="1">
      <c r="A145" s="41"/>
      <c r="B145" s="42"/>
      <c r="C145" s="204" t="s">
        <v>239</v>
      </c>
      <c r="D145" s="204" t="s">
        <v>119</v>
      </c>
      <c r="E145" s="205" t="s">
        <v>1475</v>
      </c>
      <c r="F145" s="206" t="s">
        <v>1476</v>
      </c>
      <c r="G145" s="207" t="s">
        <v>740</v>
      </c>
      <c r="H145" s="208">
        <v>27</v>
      </c>
      <c r="I145" s="209"/>
      <c r="J145" s="210">
        <f>ROUND(I145*H145,2)</f>
        <v>0</v>
      </c>
      <c r="K145" s="206" t="s">
        <v>123</v>
      </c>
      <c r="L145" s="47"/>
      <c r="M145" s="211" t="s">
        <v>19</v>
      </c>
      <c r="N145" s="212" t="s">
        <v>40</v>
      </c>
      <c r="O145" s="87"/>
      <c r="P145" s="213">
        <f>O145*H145</f>
        <v>0</v>
      </c>
      <c r="Q145" s="213">
        <v>1.7520000000000002E-05</v>
      </c>
      <c r="R145" s="213">
        <f>Q145*H145</f>
        <v>0.00047304000000000004</v>
      </c>
      <c r="S145" s="213">
        <v>0</v>
      </c>
      <c r="T145" s="214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5" t="s">
        <v>286</v>
      </c>
      <c r="AT145" s="215" t="s">
        <v>119</v>
      </c>
      <c r="AU145" s="215" t="s">
        <v>79</v>
      </c>
      <c r="AY145" s="20" t="s">
        <v>116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20" t="s">
        <v>74</v>
      </c>
      <c r="BK145" s="216">
        <f>ROUND(I145*H145,2)</f>
        <v>0</v>
      </c>
      <c r="BL145" s="20" t="s">
        <v>286</v>
      </c>
      <c r="BM145" s="215" t="s">
        <v>1477</v>
      </c>
    </row>
    <row r="146" s="2" customFormat="1">
      <c r="A146" s="41"/>
      <c r="B146" s="42"/>
      <c r="C146" s="43"/>
      <c r="D146" s="217" t="s">
        <v>126</v>
      </c>
      <c r="E146" s="43"/>
      <c r="F146" s="218" t="s">
        <v>1478</v>
      </c>
      <c r="G146" s="43"/>
      <c r="H146" s="43"/>
      <c r="I146" s="219"/>
      <c r="J146" s="43"/>
      <c r="K146" s="43"/>
      <c r="L146" s="47"/>
      <c r="M146" s="220"/>
      <c r="N146" s="221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126</v>
      </c>
      <c r="AU146" s="20" t="s">
        <v>79</v>
      </c>
    </row>
    <row r="147" s="2" customFormat="1" ht="21.75" customHeight="1">
      <c r="A147" s="41"/>
      <c r="B147" s="42"/>
      <c r="C147" s="272" t="s">
        <v>243</v>
      </c>
      <c r="D147" s="272" t="s">
        <v>472</v>
      </c>
      <c r="E147" s="273" t="s">
        <v>1479</v>
      </c>
      <c r="F147" s="274" t="s">
        <v>1480</v>
      </c>
      <c r="G147" s="275" t="s">
        <v>740</v>
      </c>
      <c r="H147" s="276">
        <v>9</v>
      </c>
      <c r="I147" s="277"/>
      <c r="J147" s="278">
        <f>ROUND(I147*H147,2)</f>
        <v>0</v>
      </c>
      <c r="K147" s="274" t="s">
        <v>19</v>
      </c>
      <c r="L147" s="279"/>
      <c r="M147" s="280" t="s">
        <v>19</v>
      </c>
      <c r="N147" s="281" t="s">
        <v>40</v>
      </c>
      <c r="O147" s="87"/>
      <c r="P147" s="213">
        <f>O147*H147</f>
        <v>0</v>
      </c>
      <c r="Q147" s="213">
        <v>0.5</v>
      </c>
      <c r="R147" s="213">
        <f>Q147*H147</f>
        <v>4.5</v>
      </c>
      <c r="S147" s="213">
        <v>0</v>
      </c>
      <c r="T147" s="214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5" t="s">
        <v>1481</v>
      </c>
      <c r="AT147" s="215" t="s">
        <v>472</v>
      </c>
      <c r="AU147" s="215" t="s">
        <v>79</v>
      </c>
      <c r="AY147" s="20" t="s">
        <v>116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20" t="s">
        <v>74</v>
      </c>
      <c r="BK147" s="216">
        <f>ROUND(I147*H147,2)</f>
        <v>0</v>
      </c>
      <c r="BL147" s="20" t="s">
        <v>1481</v>
      </c>
      <c r="BM147" s="215" t="s">
        <v>1482</v>
      </c>
    </row>
    <row r="148" s="2" customFormat="1" ht="16.5" customHeight="1">
      <c r="A148" s="41"/>
      <c r="B148" s="42"/>
      <c r="C148" s="272" t="s">
        <v>132</v>
      </c>
      <c r="D148" s="272" t="s">
        <v>472</v>
      </c>
      <c r="E148" s="273" t="s">
        <v>1483</v>
      </c>
      <c r="F148" s="274" t="s">
        <v>1484</v>
      </c>
      <c r="G148" s="275" t="s">
        <v>740</v>
      </c>
      <c r="H148" s="276">
        <v>18</v>
      </c>
      <c r="I148" s="277"/>
      <c r="J148" s="278">
        <f>ROUND(I148*H148,2)</f>
        <v>0</v>
      </c>
      <c r="K148" s="274" t="s">
        <v>19</v>
      </c>
      <c r="L148" s="279"/>
      <c r="M148" s="280" t="s">
        <v>19</v>
      </c>
      <c r="N148" s="281" t="s">
        <v>40</v>
      </c>
      <c r="O148" s="87"/>
      <c r="P148" s="213">
        <f>O148*H148</f>
        <v>0</v>
      </c>
      <c r="Q148" s="213">
        <v>0.5</v>
      </c>
      <c r="R148" s="213">
        <f>Q148*H148</f>
        <v>9</v>
      </c>
      <c r="S148" s="213">
        <v>0</v>
      </c>
      <c r="T148" s="214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5" t="s">
        <v>1481</v>
      </c>
      <c r="AT148" s="215" t="s">
        <v>472</v>
      </c>
      <c r="AU148" s="215" t="s">
        <v>79</v>
      </c>
      <c r="AY148" s="20" t="s">
        <v>116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20" t="s">
        <v>74</v>
      </c>
      <c r="BK148" s="216">
        <f>ROUND(I148*H148,2)</f>
        <v>0</v>
      </c>
      <c r="BL148" s="20" t="s">
        <v>1481</v>
      </c>
      <c r="BM148" s="215" t="s">
        <v>1485</v>
      </c>
    </row>
    <row r="149" s="2" customFormat="1" ht="33" customHeight="1">
      <c r="A149" s="41"/>
      <c r="B149" s="42"/>
      <c r="C149" s="204" t="s">
        <v>529</v>
      </c>
      <c r="D149" s="204" t="s">
        <v>119</v>
      </c>
      <c r="E149" s="205" t="s">
        <v>1486</v>
      </c>
      <c r="F149" s="206" t="s">
        <v>1487</v>
      </c>
      <c r="G149" s="207" t="s">
        <v>740</v>
      </c>
      <c r="H149" s="208">
        <v>18</v>
      </c>
      <c r="I149" s="209"/>
      <c r="J149" s="210">
        <f>ROUND(I149*H149,2)</f>
        <v>0</v>
      </c>
      <c r="K149" s="206" t="s">
        <v>123</v>
      </c>
      <c r="L149" s="47"/>
      <c r="M149" s="211" t="s">
        <v>19</v>
      </c>
      <c r="N149" s="212" t="s">
        <v>40</v>
      </c>
      <c r="O149" s="87"/>
      <c r="P149" s="213">
        <f>O149*H149</f>
        <v>0</v>
      </c>
      <c r="Q149" s="213">
        <v>0.000123464</v>
      </c>
      <c r="R149" s="213">
        <f>Q149*H149</f>
        <v>0.0022223519999999999</v>
      </c>
      <c r="S149" s="213">
        <v>0</v>
      </c>
      <c r="T149" s="214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5" t="s">
        <v>286</v>
      </c>
      <c r="AT149" s="215" t="s">
        <v>119</v>
      </c>
      <c r="AU149" s="215" t="s">
        <v>79</v>
      </c>
      <c r="AY149" s="20" t="s">
        <v>116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20" t="s">
        <v>74</v>
      </c>
      <c r="BK149" s="216">
        <f>ROUND(I149*H149,2)</f>
        <v>0</v>
      </c>
      <c r="BL149" s="20" t="s">
        <v>286</v>
      </c>
      <c r="BM149" s="215" t="s">
        <v>1488</v>
      </c>
    </row>
    <row r="150" s="2" customFormat="1">
      <c r="A150" s="41"/>
      <c r="B150" s="42"/>
      <c r="C150" s="43"/>
      <c r="D150" s="217" t="s">
        <v>126</v>
      </c>
      <c r="E150" s="43"/>
      <c r="F150" s="218" t="s">
        <v>1489</v>
      </c>
      <c r="G150" s="43"/>
      <c r="H150" s="43"/>
      <c r="I150" s="219"/>
      <c r="J150" s="43"/>
      <c r="K150" s="43"/>
      <c r="L150" s="47"/>
      <c r="M150" s="220"/>
      <c r="N150" s="221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126</v>
      </c>
      <c r="AU150" s="20" t="s">
        <v>79</v>
      </c>
    </row>
    <row r="151" s="2" customFormat="1" ht="16.5" customHeight="1">
      <c r="A151" s="41"/>
      <c r="B151" s="42"/>
      <c r="C151" s="272" t="s">
        <v>543</v>
      </c>
      <c r="D151" s="272" t="s">
        <v>472</v>
      </c>
      <c r="E151" s="273" t="s">
        <v>1490</v>
      </c>
      <c r="F151" s="274" t="s">
        <v>1491</v>
      </c>
      <c r="G151" s="275" t="s">
        <v>740</v>
      </c>
      <c r="H151" s="276">
        <v>18</v>
      </c>
      <c r="I151" s="277"/>
      <c r="J151" s="278">
        <f>ROUND(I151*H151,2)</f>
        <v>0</v>
      </c>
      <c r="K151" s="274" t="s">
        <v>19</v>
      </c>
      <c r="L151" s="279"/>
      <c r="M151" s="280" t="s">
        <v>19</v>
      </c>
      <c r="N151" s="281" t="s">
        <v>40</v>
      </c>
      <c r="O151" s="87"/>
      <c r="P151" s="213">
        <f>O151*H151</f>
        <v>0</v>
      </c>
      <c r="Q151" s="213">
        <v>2.7000000000000002</v>
      </c>
      <c r="R151" s="213">
        <f>Q151*H151</f>
        <v>48.600000000000001</v>
      </c>
      <c r="S151" s="213">
        <v>0</v>
      </c>
      <c r="T151" s="214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5" t="s">
        <v>1481</v>
      </c>
      <c r="AT151" s="215" t="s">
        <v>472</v>
      </c>
      <c r="AU151" s="215" t="s">
        <v>79</v>
      </c>
      <c r="AY151" s="20" t="s">
        <v>116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20" t="s">
        <v>74</v>
      </c>
      <c r="BK151" s="216">
        <f>ROUND(I151*H151,2)</f>
        <v>0</v>
      </c>
      <c r="BL151" s="20" t="s">
        <v>1481</v>
      </c>
      <c r="BM151" s="215" t="s">
        <v>1492</v>
      </c>
    </row>
    <row r="152" s="2" customFormat="1" ht="16.5" customHeight="1">
      <c r="A152" s="41"/>
      <c r="B152" s="42"/>
      <c r="C152" s="204" t="s">
        <v>562</v>
      </c>
      <c r="D152" s="204" t="s">
        <v>119</v>
      </c>
      <c r="E152" s="205" t="s">
        <v>1493</v>
      </c>
      <c r="F152" s="206" t="s">
        <v>1494</v>
      </c>
      <c r="G152" s="207" t="s">
        <v>298</v>
      </c>
      <c r="H152" s="208">
        <v>956</v>
      </c>
      <c r="I152" s="209"/>
      <c r="J152" s="210">
        <f>ROUND(I152*H152,2)</f>
        <v>0</v>
      </c>
      <c r="K152" s="206" t="s">
        <v>123</v>
      </c>
      <c r="L152" s="47"/>
      <c r="M152" s="211" t="s">
        <v>19</v>
      </c>
      <c r="N152" s="212" t="s">
        <v>40</v>
      </c>
      <c r="O152" s="87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5" t="s">
        <v>286</v>
      </c>
      <c r="AT152" s="215" t="s">
        <v>119</v>
      </c>
      <c r="AU152" s="215" t="s">
        <v>79</v>
      </c>
      <c r="AY152" s="20" t="s">
        <v>116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20" t="s">
        <v>74</v>
      </c>
      <c r="BK152" s="216">
        <f>ROUND(I152*H152,2)</f>
        <v>0</v>
      </c>
      <c r="BL152" s="20" t="s">
        <v>286</v>
      </c>
      <c r="BM152" s="215" t="s">
        <v>1495</v>
      </c>
    </row>
    <row r="153" s="2" customFormat="1">
      <c r="A153" s="41"/>
      <c r="B153" s="42"/>
      <c r="C153" s="43"/>
      <c r="D153" s="217" t="s">
        <v>126</v>
      </c>
      <c r="E153" s="43"/>
      <c r="F153" s="218" t="s">
        <v>1496</v>
      </c>
      <c r="G153" s="43"/>
      <c r="H153" s="43"/>
      <c r="I153" s="219"/>
      <c r="J153" s="43"/>
      <c r="K153" s="43"/>
      <c r="L153" s="47"/>
      <c r="M153" s="220"/>
      <c r="N153" s="221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126</v>
      </c>
      <c r="AU153" s="20" t="s">
        <v>79</v>
      </c>
    </row>
    <row r="154" s="2" customFormat="1" ht="16.5" customHeight="1">
      <c r="A154" s="41"/>
      <c r="B154" s="42"/>
      <c r="C154" s="204" t="s">
        <v>573</v>
      </c>
      <c r="D154" s="204" t="s">
        <v>119</v>
      </c>
      <c r="E154" s="205" t="s">
        <v>1497</v>
      </c>
      <c r="F154" s="206" t="s">
        <v>1498</v>
      </c>
      <c r="G154" s="207" t="s">
        <v>298</v>
      </c>
      <c r="H154" s="208">
        <v>192</v>
      </c>
      <c r="I154" s="209"/>
      <c r="J154" s="210">
        <f>ROUND(I154*H154,2)</f>
        <v>0</v>
      </c>
      <c r="K154" s="206" t="s">
        <v>123</v>
      </c>
      <c r="L154" s="47"/>
      <c r="M154" s="211" t="s">
        <v>19</v>
      </c>
      <c r="N154" s="212" t="s">
        <v>40</v>
      </c>
      <c r="O154" s="8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5" t="s">
        <v>286</v>
      </c>
      <c r="AT154" s="215" t="s">
        <v>119</v>
      </c>
      <c r="AU154" s="215" t="s">
        <v>79</v>
      </c>
      <c r="AY154" s="20" t="s">
        <v>116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20" t="s">
        <v>74</v>
      </c>
      <c r="BK154" s="216">
        <f>ROUND(I154*H154,2)</f>
        <v>0</v>
      </c>
      <c r="BL154" s="20" t="s">
        <v>286</v>
      </c>
      <c r="BM154" s="215" t="s">
        <v>1499</v>
      </c>
    </row>
    <row r="155" s="2" customFormat="1">
      <c r="A155" s="41"/>
      <c r="B155" s="42"/>
      <c r="C155" s="43"/>
      <c r="D155" s="217" t="s">
        <v>126</v>
      </c>
      <c r="E155" s="43"/>
      <c r="F155" s="218" t="s">
        <v>1500</v>
      </c>
      <c r="G155" s="43"/>
      <c r="H155" s="43"/>
      <c r="I155" s="219"/>
      <c r="J155" s="43"/>
      <c r="K155" s="43"/>
      <c r="L155" s="47"/>
      <c r="M155" s="220"/>
      <c r="N155" s="221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126</v>
      </c>
      <c r="AU155" s="20" t="s">
        <v>79</v>
      </c>
    </row>
    <row r="156" s="2" customFormat="1" ht="24.15" customHeight="1">
      <c r="A156" s="41"/>
      <c r="B156" s="42"/>
      <c r="C156" s="204" t="s">
        <v>578</v>
      </c>
      <c r="D156" s="204" t="s">
        <v>119</v>
      </c>
      <c r="E156" s="205" t="s">
        <v>1501</v>
      </c>
      <c r="F156" s="206" t="s">
        <v>1502</v>
      </c>
      <c r="G156" s="207" t="s">
        <v>1503</v>
      </c>
      <c r="H156" s="208">
        <v>6</v>
      </c>
      <c r="I156" s="209"/>
      <c r="J156" s="210">
        <f>ROUND(I156*H156,2)</f>
        <v>0</v>
      </c>
      <c r="K156" s="206" t="s">
        <v>19</v>
      </c>
      <c r="L156" s="47"/>
      <c r="M156" s="211" t="s">
        <v>19</v>
      </c>
      <c r="N156" s="212" t="s">
        <v>40</v>
      </c>
      <c r="O156" s="8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5" t="s">
        <v>286</v>
      </c>
      <c r="AT156" s="215" t="s">
        <v>119</v>
      </c>
      <c r="AU156" s="215" t="s">
        <v>79</v>
      </c>
      <c r="AY156" s="20" t="s">
        <v>116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20" t="s">
        <v>74</v>
      </c>
      <c r="BK156" s="216">
        <f>ROUND(I156*H156,2)</f>
        <v>0</v>
      </c>
      <c r="BL156" s="20" t="s">
        <v>286</v>
      </c>
      <c r="BM156" s="215" t="s">
        <v>1504</v>
      </c>
    </row>
    <row r="157" s="2" customFormat="1" ht="24.15" customHeight="1">
      <c r="A157" s="41"/>
      <c r="B157" s="42"/>
      <c r="C157" s="204" t="s">
        <v>588</v>
      </c>
      <c r="D157" s="204" t="s">
        <v>119</v>
      </c>
      <c r="E157" s="205" t="s">
        <v>1505</v>
      </c>
      <c r="F157" s="206" t="s">
        <v>1506</v>
      </c>
      <c r="G157" s="207" t="s">
        <v>1503</v>
      </c>
      <c r="H157" s="208">
        <v>5</v>
      </c>
      <c r="I157" s="209"/>
      <c r="J157" s="210">
        <f>ROUND(I157*H157,2)</f>
        <v>0</v>
      </c>
      <c r="K157" s="206" t="s">
        <v>19</v>
      </c>
      <c r="L157" s="47"/>
      <c r="M157" s="211" t="s">
        <v>19</v>
      </c>
      <c r="N157" s="212" t="s">
        <v>40</v>
      </c>
      <c r="O157" s="8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5" t="s">
        <v>286</v>
      </c>
      <c r="AT157" s="215" t="s">
        <v>119</v>
      </c>
      <c r="AU157" s="215" t="s">
        <v>79</v>
      </c>
      <c r="AY157" s="20" t="s">
        <v>116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20" t="s">
        <v>74</v>
      </c>
      <c r="BK157" s="216">
        <f>ROUND(I157*H157,2)</f>
        <v>0</v>
      </c>
      <c r="BL157" s="20" t="s">
        <v>286</v>
      </c>
      <c r="BM157" s="215" t="s">
        <v>1507</v>
      </c>
    </row>
    <row r="158" s="2" customFormat="1" ht="24.15" customHeight="1">
      <c r="A158" s="41"/>
      <c r="B158" s="42"/>
      <c r="C158" s="204" t="s">
        <v>597</v>
      </c>
      <c r="D158" s="204" t="s">
        <v>119</v>
      </c>
      <c r="E158" s="205" t="s">
        <v>1508</v>
      </c>
      <c r="F158" s="206" t="s">
        <v>1509</v>
      </c>
      <c r="G158" s="207" t="s">
        <v>1503</v>
      </c>
      <c r="H158" s="208">
        <v>214</v>
      </c>
      <c r="I158" s="209"/>
      <c r="J158" s="210">
        <f>ROUND(I158*H158,2)</f>
        <v>0</v>
      </c>
      <c r="K158" s="206" t="s">
        <v>19</v>
      </c>
      <c r="L158" s="47"/>
      <c r="M158" s="211" t="s">
        <v>19</v>
      </c>
      <c r="N158" s="212" t="s">
        <v>40</v>
      </c>
      <c r="O158" s="87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5" t="s">
        <v>286</v>
      </c>
      <c r="AT158" s="215" t="s">
        <v>119</v>
      </c>
      <c r="AU158" s="215" t="s">
        <v>79</v>
      </c>
      <c r="AY158" s="20" t="s">
        <v>116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20" t="s">
        <v>74</v>
      </c>
      <c r="BK158" s="216">
        <f>ROUND(I158*H158,2)</f>
        <v>0</v>
      </c>
      <c r="BL158" s="20" t="s">
        <v>286</v>
      </c>
      <c r="BM158" s="215" t="s">
        <v>1510</v>
      </c>
    </row>
    <row r="159" s="2" customFormat="1" ht="24.15" customHeight="1">
      <c r="A159" s="41"/>
      <c r="B159" s="42"/>
      <c r="C159" s="204" t="s">
        <v>613</v>
      </c>
      <c r="D159" s="204" t="s">
        <v>119</v>
      </c>
      <c r="E159" s="205" t="s">
        <v>1511</v>
      </c>
      <c r="F159" s="206" t="s">
        <v>1512</v>
      </c>
      <c r="G159" s="207" t="s">
        <v>298</v>
      </c>
      <c r="H159" s="208">
        <v>1148</v>
      </c>
      <c r="I159" s="209"/>
      <c r="J159" s="210">
        <f>ROUND(I159*H159,2)</f>
        <v>0</v>
      </c>
      <c r="K159" s="206" t="s">
        <v>19</v>
      </c>
      <c r="L159" s="47"/>
      <c r="M159" s="211" t="s">
        <v>19</v>
      </c>
      <c r="N159" s="212" t="s">
        <v>40</v>
      </c>
      <c r="O159" s="87"/>
      <c r="P159" s="213">
        <f>O159*H159</f>
        <v>0</v>
      </c>
      <c r="Q159" s="213">
        <v>9.0000000000000006E-05</v>
      </c>
      <c r="R159" s="213">
        <f>Q159*H159</f>
        <v>0.10332000000000001</v>
      </c>
      <c r="S159" s="213">
        <v>0</v>
      </c>
      <c r="T159" s="214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5" t="s">
        <v>286</v>
      </c>
      <c r="AT159" s="215" t="s">
        <v>119</v>
      </c>
      <c r="AU159" s="215" t="s">
        <v>79</v>
      </c>
      <c r="AY159" s="20" t="s">
        <v>116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20" t="s">
        <v>74</v>
      </c>
      <c r="BK159" s="216">
        <f>ROUND(I159*H159,2)</f>
        <v>0</v>
      </c>
      <c r="BL159" s="20" t="s">
        <v>286</v>
      </c>
      <c r="BM159" s="215" t="s">
        <v>1513</v>
      </c>
    </row>
    <row r="160" s="2" customFormat="1" ht="24.15" customHeight="1">
      <c r="A160" s="41"/>
      <c r="B160" s="42"/>
      <c r="C160" s="272" t="s">
        <v>687</v>
      </c>
      <c r="D160" s="272" t="s">
        <v>472</v>
      </c>
      <c r="E160" s="273" t="s">
        <v>1514</v>
      </c>
      <c r="F160" s="274" t="s">
        <v>1515</v>
      </c>
      <c r="G160" s="275" t="s">
        <v>147</v>
      </c>
      <c r="H160" s="276">
        <v>1</v>
      </c>
      <c r="I160" s="277"/>
      <c r="J160" s="278">
        <f>ROUND(I160*H160,2)</f>
        <v>0</v>
      </c>
      <c r="K160" s="274" t="s">
        <v>19</v>
      </c>
      <c r="L160" s="279"/>
      <c r="M160" s="280" t="s">
        <v>19</v>
      </c>
      <c r="N160" s="281" t="s">
        <v>40</v>
      </c>
      <c r="O160" s="87"/>
      <c r="P160" s="213">
        <f>O160*H160</f>
        <v>0</v>
      </c>
      <c r="Q160" s="213">
        <v>2.5800000000000001</v>
      </c>
      <c r="R160" s="213">
        <f>Q160*H160</f>
        <v>2.5800000000000001</v>
      </c>
      <c r="S160" s="213">
        <v>0</v>
      </c>
      <c r="T160" s="214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5" t="s">
        <v>1481</v>
      </c>
      <c r="AT160" s="215" t="s">
        <v>472</v>
      </c>
      <c r="AU160" s="215" t="s">
        <v>79</v>
      </c>
      <c r="AY160" s="20" t="s">
        <v>116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20" t="s">
        <v>74</v>
      </c>
      <c r="BK160" s="216">
        <f>ROUND(I160*H160,2)</f>
        <v>0</v>
      </c>
      <c r="BL160" s="20" t="s">
        <v>1481</v>
      </c>
      <c r="BM160" s="215" t="s">
        <v>1516</v>
      </c>
    </row>
    <row r="161" s="2" customFormat="1" ht="24.15" customHeight="1">
      <c r="A161" s="41"/>
      <c r="B161" s="42"/>
      <c r="C161" s="272" t="s">
        <v>627</v>
      </c>
      <c r="D161" s="272" t="s">
        <v>472</v>
      </c>
      <c r="E161" s="273" t="s">
        <v>1517</v>
      </c>
      <c r="F161" s="274" t="s">
        <v>1518</v>
      </c>
      <c r="G161" s="275" t="s">
        <v>147</v>
      </c>
      <c r="H161" s="276">
        <v>1</v>
      </c>
      <c r="I161" s="277"/>
      <c r="J161" s="278">
        <f>ROUND(I161*H161,2)</f>
        <v>0</v>
      </c>
      <c r="K161" s="274" t="s">
        <v>19</v>
      </c>
      <c r="L161" s="279"/>
      <c r="M161" s="280" t="s">
        <v>19</v>
      </c>
      <c r="N161" s="281" t="s">
        <v>40</v>
      </c>
      <c r="O161" s="87"/>
      <c r="P161" s="213">
        <f>O161*H161</f>
        <v>0</v>
      </c>
      <c r="Q161" s="213">
        <v>0.12</v>
      </c>
      <c r="R161" s="213">
        <f>Q161*H161</f>
        <v>0.12</v>
      </c>
      <c r="S161" s="213">
        <v>0</v>
      </c>
      <c r="T161" s="214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5" t="s">
        <v>1481</v>
      </c>
      <c r="AT161" s="215" t="s">
        <v>472</v>
      </c>
      <c r="AU161" s="215" t="s">
        <v>79</v>
      </c>
      <c r="AY161" s="20" t="s">
        <v>116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20" t="s">
        <v>74</v>
      </c>
      <c r="BK161" s="216">
        <f>ROUND(I161*H161,2)</f>
        <v>0</v>
      </c>
      <c r="BL161" s="20" t="s">
        <v>1481</v>
      </c>
      <c r="BM161" s="215" t="s">
        <v>1519</v>
      </c>
    </row>
    <row r="162" s="12" customFormat="1" ht="22.8" customHeight="1">
      <c r="A162" s="12"/>
      <c r="B162" s="188"/>
      <c r="C162" s="189"/>
      <c r="D162" s="190" t="s">
        <v>68</v>
      </c>
      <c r="E162" s="202" t="s">
        <v>1520</v>
      </c>
      <c r="F162" s="202" t="s">
        <v>1521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SUM(P163:P164)</f>
        <v>0</v>
      </c>
      <c r="Q162" s="196"/>
      <c r="R162" s="197">
        <f>SUM(R163:R164)</f>
        <v>0.0020999999999999999</v>
      </c>
      <c r="S162" s="196"/>
      <c r="T162" s="198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9" t="s">
        <v>279</v>
      </c>
      <c r="AT162" s="200" t="s">
        <v>68</v>
      </c>
      <c r="AU162" s="200" t="s">
        <v>74</v>
      </c>
      <c r="AY162" s="199" t="s">
        <v>116</v>
      </c>
      <c r="BK162" s="201">
        <f>SUM(BK163:BK164)</f>
        <v>0</v>
      </c>
    </row>
    <row r="163" s="2" customFormat="1" ht="16.5" customHeight="1">
      <c r="A163" s="41"/>
      <c r="B163" s="42"/>
      <c r="C163" s="204" t="s">
        <v>635</v>
      </c>
      <c r="D163" s="204" t="s">
        <v>119</v>
      </c>
      <c r="E163" s="205" t="s">
        <v>1522</v>
      </c>
      <c r="F163" s="206" t="s">
        <v>1523</v>
      </c>
      <c r="G163" s="207" t="s">
        <v>147</v>
      </c>
      <c r="H163" s="208">
        <v>1</v>
      </c>
      <c r="I163" s="209"/>
      <c r="J163" s="210">
        <f>ROUND(I163*H163,2)</f>
        <v>0</v>
      </c>
      <c r="K163" s="206" t="s">
        <v>19</v>
      </c>
      <c r="L163" s="47"/>
      <c r="M163" s="211" t="s">
        <v>19</v>
      </c>
      <c r="N163" s="212" t="s">
        <v>40</v>
      </c>
      <c r="O163" s="87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5" t="s">
        <v>286</v>
      </c>
      <c r="AT163" s="215" t="s">
        <v>119</v>
      </c>
      <c r="AU163" s="215" t="s">
        <v>79</v>
      </c>
      <c r="AY163" s="20" t="s">
        <v>116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20" t="s">
        <v>74</v>
      </c>
      <c r="BK163" s="216">
        <f>ROUND(I163*H163,2)</f>
        <v>0</v>
      </c>
      <c r="BL163" s="20" t="s">
        <v>286</v>
      </c>
      <c r="BM163" s="215" t="s">
        <v>1524</v>
      </c>
    </row>
    <row r="164" s="2" customFormat="1" ht="37.8" customHeight="1">
      <c r="A164" s="41"/>
      <c r="B164" s="42"/>
      <c r="C164" s="272" t="s">
        <v>640</v>
      </c>
      <c r="D164" s="272" t="s">
        <v>472</v>
      </c>
      <c r="E164" s="273" t="s">
        <v>1525</v>
      </c>
      <c r="F164" s="274" t="s">
        <v>1526</v>
      </c>
      <c r="G164" s="275" t="s">
        <v>147</v>
      </c>
      <c r="H164" s="276">
        <v>1</v>
      </c>
      <c r="I164" s="277"/>
      <c r="J164" s="278">
        <f>ROUND(I164*H164,2)</f>
        <v>0</v>
      </c>
      <c r="K164" s="274" t="s">
        <v>19</v>
      </c>
      <c r="L164" s="279"/>
      <c r="M164" s="280" t="s">
        <v>19</v>
      </c>
      <c r="N164" s="281" t="s">
        <v>40</v>
      </c>
      <c r="O164" s="87"/>
      <c r="P164" s="213">
        <f>O164*H164</f>
        <v>0</v>
      </c>
      <c r="Q164" s="213">
        <v>0.0020999999999999999</v>
      </c>
      <c r="R164" s="213">
        <f>Q164*H164</f>
        <v>0.0020999999999999999</v>
      </c>
      <c r="S164" s="213">
        <v>0</v>
      </c>
      <c r="T164" s="214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5" t="s">
        <v>1481</v>
      </c>
      <c r="AT164" s="215" t="s">
        <v>472</v>
      </c>
      <c r="AU164" s="215" t="s">
        <v>79</v>
      </c>
      <c r="AY164" s="20" t="s">
        <v>116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20" t="s">
        <v>74</v>
      </c>
      <c r="BK164" s="216">
        <f>ROUND(I164*H164,2)</f>
        <v>0</v>
      </c>
      <c r="BL164" s="20" t="s">
        <v>1481</v>
      </c>
      <c r="BM164" s="215" t="s">
        <v>1527</v>
      </c>
    </row>
    <row r="165" s="12" customFormat="1" ht="22.8" customHeight="1">
      <c r="A165" s="12"/>
      <c r="B165" s="188"/>
      <c r="C165" s="189"/>
      <c r="D165" s="190" t="s">
        <v>68</v>
      </c>
      <c r="E165" s="202" t="s">
        <v>1528</v>
      </c>
      <c r="F165" s="202" t="s">
        <v>1529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P166</f>
        <v>0</v>
      </c>
      <c r="Q165" s="196"/>
      <c r="R165" s="197">
        <f>R166</f>
        <v>0.020200000000000003</v>
      </c>
      <c r="S165" s="196"/>
      <c r="T165" s="198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9" t="s">
        <v>279</v>
      </c>
      <c r="AT165" s="200" t="s">
        <v>68</v>
      </c>
      <c r="AU165" s="200" t="s">
        <v>74</v>
      </c>
      <c r="AY165" s="199" t="s">
        <v>116</v>
      </c>
      <c r="BK165" s="201">
        <f>BK166</f>
        <v>0</v>
      </c>
    </row>
    <row r="166" s="2" customFormat="1" ht="16.5" customHeight="1">
      <c r="A166" s="41"/>
      <c r="B166" s="42"/>
      <c r="C166" s="204" t="s">
        <v>647</v>
      </c>
      <c r="D166" s="204" t="s">
        <v>119</v>
      </c>
      <c r="E166" s="205" t="s">
        <v>1530</v>
      </c>
      <c r="F166" s="206" t="s">
        <v>1531</v>
      </c>
      <c r="G166" s="207" t="s">
        <v>1391</v>
      </c>
      <c r="H166" s="208">
        <v>20</v>
      </c>
      <c r="I166" s="209"/>
      <c r="J166" s="210">
        <f>ROUND(I166*H166,2)</f>
        <v>0</v>
      </c>
      <c r="K166" s="206" t="s">
        <v>19</v>
      </c>
      <c r="L166" s="47"/>
      <c r="M166" s="211" t="s">
        <v>19</v>
      </c>
      <c r="N166" s="212" t="s">
        <v>40</v>
      </c>
      <c r="O166" s="87"/>
      <c r="P166" s="213">
        <f>O166*H166</f>
        <v>0</v>
      </c>
      <c r="Q166" s="213">
        <v>0.0010100000000000001</v>
      </c>
      <c r="R166" s="213">
        <f>Q166*H166</f>
        <v>0.020200000000000003</v>
      </c>
      <c r="S166" s="213">
        <v>0</v>
      </c>
      <c r="T166" s="214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5" t="s">
        <v>286</v>
      </c>
      <c r="AT166" s="215" t="s">
        <v>119</v>
      </c>
      <c r="AU166" s="215" t="s">
        <v>79</v>
      </c>
      <c r="AY166" s="20" t="s">
        <v>116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20" t="s">
        <v>74</v>
      </c>
      <c r="BK166" s="216">
        <f>ROUND(I166*H166,2)</f>
        <v>0</v>
      </c>
      <c r="BL166" s="20" t="s">
        <v>286</v>
      </c>
      <c r="BM166" s="215" t="s">
        <v>1532</v>
      </c>
    </row>
    <row r="167" s="12" customFormat="1" ht="25.92" customHeight="1">
      <c r="A167" s="12"/>
      <c r="B167" s="188"/>
      <c r="C167" s="189"/>
      <c r="D167" s="190" t="s">
        <v>68</v>
      </c>
      <c r="E167" s="191" t="s">
        <v>1533</v>
      </c>
      <c r="F167" s="191" t="s">
        <v>1534</v>
      </c>
      <c r="G167" s="189"/>
      <c r="H167" s="189"/>
      <c r="I167" s="192"/>
      <c r="J167" s="193">
        <f>BK167</f>
        <v>0</v>
      </c>
      <c r="K167" s="189"/>
      <c r="L167" s="194"/>
      <c r="M167" s="195"/>
      <c r="N167" s="196"/>
      <c r="O167" s="196"/>
      <c r="P167" s="197">
        <f>SUM(P168:P171)</f>
        <v>0</v>
      </c>
      <c r="Q167" s="196"/>
      <c r="R167" s="197">
        <f>SUM(R168:R171)</f>
        <v>0</v>
      </c>
      <c r="S167" s="196"/>
      <c r="T167" s="198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9" t="s">
        <v>137</v>
      </c>
      <c r="AT167" s="200" t="s">
        <v>68</v>
      </c>
      <c r="AU167" s="200" t="s">
        <v>69</v>
      </c>
      <c r="AY167" s="199" t="s">
        <v>116</v>
      </c>
      <c r="BK167" s="201">
        <f>SUM(BK168:BK171)</f>
        <v>0</v>
      </c>
    </row>
    <row r="168" s="2" customFormat="1" ht="37.8" customHeight="1">
      <c r="A168" s="41"/>
      <c r="B168" s="42"/>
      <c r="C168" s="204" t="s">
        <v>653</v>
      </c>
      <c r="D168" s="204" t="s">
        <v>119</v>
      </c>
      <c r="E168" s="205" t="s">
        <v>1535</v>
      </c>
      <c r="F168" s="206" t="s">
        <v>1536</v>
      </c>
      <c r="G168" s="207" t="s">
        <v>1537</v>
      </c>
      <c r="H168" s="208">
        <v>40</v>
      </c>
      <c r="I168" s="209"/>
      <c r="J168" s="210">
        <f>ROUND(I168*H168,2)</f>
        <v>0</v>
      </c>
      <c r="K168" s="206" t="s">
        <v>123</v>
      </c>
      <c r="L168" s="47"/>
      <c r="M168" s="211" t="s">
        <v>19</v>
      </c>
      <c r="N168" s="212" t="s">
        <v>40</v>
      </c>
      <c r="O168" s="87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5" t="s">
        <v>1538</v>
      </c>
      <c r="AT168" s="215" t="s">
        <v>119</v>
      </c>
      <c r="AU168" s="215" t="s">
        <v>74</v>
      </c>
      <c r="AY168" s="20" t="s">
        <v>116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20" t="s">
        <v>74</v>
      </c>
      <c r="BK168" s="216">
        <f>ROUND(I168*H168,2)</f>
        <v>0</v>
      </c>
      <c r="BL168" s="20" t="s">
        <v>1538</v>
      </c>
      <c r="BM168" s="215" t="s">
        <v>1539</v>
      </c>
    </row>
    <row r="169" s="2" customFormat="1">
      <c r="A169" s="41"/>
      <c r="B169" s="42"/>
      <c r="C169" s="43"/>
      <c r="D169" s="217" t="s">
        <v>126</v>
      </c>
      <c r="E169" s="43"/>
      <c r="F169" s="218" t="s">
        <v>1540</v>
      </c>
      <c r="G169" s="43"/>
      <c r="H169" s="43"/>
      <c r="I169" s="219"/>
      <c r="J169" s="43"/>
      <c r="K169" s="43"/>
      <c r="L169" s="47"/>
      <c r="M169" s="220"/>
      <c r="N169" s="221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126</v>
      </c>
      <c r="AU169" s="20" t="s">
        <v>74</v>
      </c>
    </row>
    <row r="170" s="2" customFormat="1" ht="24.15" customHeight="1">
      <c r="A170" s="41"/>
      <c r="B170" s="42"/>
      <c r="C170" s="204" t="s">
        <v>658</v>
      </c>
      <c r="D170" s="204" t="s">
        <v>119</v>
      </c>
      <c r="E170" s="205" t="s">
        <v>1541</v>
      </c>
      <c r="F170" s="206" t="s">
        <v>1542</v>
      </c>
      <c r="G170" s="207" t="s">
        <v>1537</v>
      </c>
      <c r="H170" s="208">
        <v>16</v>
      </c>
      <c r="I170" s="209"/>
      <c r="J170" s="210">
        <f>ROUND(I170*H170,2)</f>
        <v>0</v>
      </c>
      <c r="K170" s="206" t="s">
        <v>123</v>
      </c>
      <c r="L170" s="47"/>
      <c r="M170" s="211" t="s">
        <v>19</v>
      </c>
      <c r="N170" s="212" t="s">
        <v>40</v>
      </c>
      <c r="O170" s="87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5" t="s">
        <v>1538</v>
      </c>
      <c r="AT170" s="215" t="s">
        <v>119</v>
      </c>
      <c r="AU170" s="215" t="s">
        <v>74</v>
      </c>
      <c r="AY170" s="20" t="s">
        <v>116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20" t="s">
        <v>74</v>
      </c>
      <c r="BK170" s="216">
        <f>ROUND(I170*H170,2)</f>
        <v>0</v>
      </c>
      <c r="BL170" s="20" t="s">
        <v>1538</v>
      </c>
      <c r="BM170" s="215" t="s">
        <v>1543</v>
      </c>
    </row>
    <row r="171" s="2" customFormat="1">
      <c r="A171" s="41"/>
      <c r="B171" s="42"/>
      <c r="C171" s="43"/>
      <c r="D171" s="217" t="s">
        <v>126</v>
      </c>
      <c r="E171" s="43"/>
      <c r="F171" s="218" t="s">
        <v>1544</v>
      </c>
      <c r="G171" s="43"/>
      <c r="H171" s="43"/>
      <c r="I171" s="219"/>
      <c r="J171" s="43"/>
      <c r="K171" s="43"/>
      <c r="L171" s="47"/>
      <c r="M171" s="222"/>
      <c r="N171" s="223"/>
      <c r="O171" s="224"/>
      <c r="P171" s="224"/>
      <c r="Q171" s="224"/>
      <c r="R171" s="224"/>
      <c r="S171" s="224"/>
      <c r="T171" s="225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126</v>
      </c>
      <c r="AU171" s="20" t="s">
        <v>74</v>
      </c>
    </row>
    <row r="172" s="2" customFormat="1" ht="6.96" customHeight="1">
      <c r="A172" s="41"/>
      <c r="B172" s="62"/>
      <c r="C172" s="63"/>
      <c r="D172" s="63"/>
      <c r="E172" s="63"/>
      <c r="F172" s="63"/>
      <c r="G172" s="63"/>
      <c r="H172" s="63"/>
      <c r="I172" s="63"/>
      <c r="J172" s="63"/>
      <c r="K172" s="63"/>
      <c r="L172" s="47"/>
      <c r="M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</row>
  </sheetData>
  <sheetProtection sheet="1" autoFilter="0" formatColumns="0" formatRows="0" objects="1" scenarios="1" spinCount="100000" saltValue="vOCDRNFex7Q3QFunebSelKOSkGMgoBT8kqarX6Iaa8gSRn9vtMSG6Jz5UL2L/xp3Wj12xIU0LyC7Ik2U2VrF4A==" hashValue="S6ua3+fPnW4Qbs6hnNyErJMo2t2cy9aUnTq83YKIuHT+ZCaa538Vscwmb3QPzUhlxlAw+ZsmUpI0xeXXexWfCg==" algorithmName="SHA-512" password="CC35"/>
  <autoFilter ref="C89:K17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3_02/713463212"/>
    <hyperlink ref="F99" r:id="rId2" display="https://podminky.urs.cz/item/CS_URS_2023_02/713463213"/>
    <hyperlink ref="F104" r:id="rId3" display="https://podminky.urs.cz/item/CS_URS_2023_02/998713101"/>
    <hyperlink ref="F114" r:id="rId4" display="https://podminky.urs.cz/item/CS_URS_2023_02/733111113"/>
    <hyperlink ref="F116" r:id="rId5" display="https://podminky.urs.cz/item/CS_URS_2023_02/733111118"/>
    <hyperlink ref="F119" r:id="rId6" display="https://podminky.urs.cz/item/CS_URS_2023_02/733121228"/>
    <hyperlink ref="F121" r:id="rId7" display="https://podminky.urs.cz/item/CS_URS_2023_02/733190108"/>
    <hyperlink ref="F123" r:id="rId8" display="https://podminky.urs.cz/item/CS_URS_2023_02/733190232"/>
    <hyperlink ref="F125" r:id="rId9" display="https://podminky.urs.cz/item/CS_URS_2023_02/998733101"/>
    <hyperlink ref="F128" r:id="rId10" display="https://podminky.urs.cz/item/CS_URS_2023_02/767995111"/>
    <hyperlink ref="F133" r:id="rId11" display="https://podminky.urs.cz/item/CS_URS_2023_02/998767101"/>
    <hyperlink ref="F136" r:id="rId12" display="https://podminky.urs.cz/item/CS_URS_2023_02/783601713"/>
    <hyperlink ref="F138" r:id="rId13" display="https://podminky.urs.cz/item/CS_URS_2023_02/783601731"/>
    <hyperlink ref="F140" r:id="rId14" display="https://podminky.urs.cz/item/CS_URS_2023_02/783617613"/>
    <hyperlink ref="F142" r:id="rId15" display="https://podminky.urs.cz/item/CS_URS_2023_02/783617623"/>
    <hyperlink ref="F146" r:id="rId16" display="https://podminky.urs.cz/item/CS_URS_2023_02/230021008"/>
    <hyperlink ref="F150" r:id="rId17" display="https://podminky.urs.cz/item/CS_URS_2023_02/230022045"/>
    <hyperlink ref="F153" r:id="rId18" display="https://podminky.urs.cz/item/CS_URS_2023_02/230170012"/>
    <hyperlink ref="F155" r:id="rId19" display="https://podminky.urs.cz/item/CS_URS_2023_02/230170013"/>
    <hyperlink ref="F169" r:id="rId20" display="https://podminky.urs.cz/item/CS_URS_2023_02/HZS2491"/>
    <hyperlink ref="F171" r:id="rId21" display="https://podminky.urs.cz/item/CS_URS_2023_02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3"/>
      <c r="AT3" s="20" t="s">
        <v>79</v>
      </c>
    </row>
    <row r="4" s="1" customFormat="1" ht="24.96" customHeight="1">
      <c r="B4" s="23"/>
      <c r="D4" s="132" t="s">
        <v>89</v>
      </c>
      <c r="L4" s="23"/>
      <c r="M4" s="133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4" t="s">
        <v>16</v>
      </c>
      <c r="L6" s="23"/>
    </row>
    <row r="7" s="1" customFormat="1" ht="16.5" customHeight="1">
      <c r="B7" s="23"/>
      <c r="E7" s="226" t="str">
        <f>'Rekapitulace stavby'!K6</f>
        <v>Rekonstrukce rozvodů tepelného hospodářství, sídliště Višňovka</v>
      </c>
      <c r="F7" s="134"/>
      <c r="G7" s="134"/>
      <c r="H7" s="134"/>
      <c r="L7" s="23"/>
    </row>
    <row r="8" s="2" customFormat="1" ht="12" customHeight="1">
      <c r="A8" s="41"/>
      <c r="B8" s="47"/>
      <c r="C8" s="41"/>
      <c r="D8" s="134" t="s">
        <v>248</v>
      </c>
      <c r="E8" s="41"/>
      <c r="F8" s="41"/>
      <c r="G8" s="41"/>
      <c r="H8" s="41"/>
      <c r="I8" s="41"/>
      <c r="J8" s="41"/>
      <c r="K8" s="41"/>
      <c r="L8" s="135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6" t="s">
        <v>1545</v>
      </c>
      <c r="F9" s="41"/>
      <c r="G9" s="41"/>
      <c r="H9" s="41"/>
      <c r="I9" s="41"/>
      <c r="J9" s="41"/>
      <c r="K9" s="41"/>
      <c r="L9" s="135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5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4" t="s">
        <v>18</v>
      </c>
      <c r="E11" s="41"/>
      <c r="F11" s="137" t="s">
        <v>19</v>
      </c>
      <c r="G11" s="41"/>
      <c r="H11" s="41"/>
      <c r="I11" s="134" t="s">
        <v>20</v>
      </c>
      <c r="J11" s="137" t="s">
        <v>19</v>
      </c>
      <c r="K11" s="41"/>
      <c r="L11" s="135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4" t="s">
        <v>21</v>
      </c>
      <c r="E12" s="41"/>
      <c r="F12" s="137" t="s">
        <v>22</v>
      </c>
      <c r="G12" s="41"/>
      <c r="H12" s="41"/>
      <c r="I12" s="134" t="s">
        <v>23</v>
      </c>
      <c r="J12" s="138" t="str">
        <f>'Rekapitulace stavby'!AN8</f>
        <v>9. 10. 2023</v>
      </c>
      <c r="K12" s="41"/>
      <c r="L12" s="135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5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4" t="s">
        <v>25</v>
      </c>
      <c r="E14" s="41"/>
      <c r="F14" s="41"/>
      <c r="G14" s="41"/>
      <c r="H14" s="41"/>
      <c r="I14" s="134" t="s">
        <v>26</v>
      </c>
      <c r="J14" s="137" t="s">
        <v>19</v>
      </c>
      <c r="K14" s="41"/>
      <c r="L14" s="135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7" t="s">
        <v>27</v>
      </c>
      <c r="F15" s="41"/>
      <c r="G15" s="41"/>
      <c r="H15" s="41"/>
      <c r="I15" s="134" t="s">
        <v>28</v>
      </c>
      <c r="J15" s="137" t="s">
        <v>19</v>
      </c>
      <c r="K15" s="41"/>
      <c r="L15" s="135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5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4" t="s">
        <v>29</v>
      </c>
      <c r="E17" s="41"/>
      <c r="F17" s="41"/>
      <c r="G17" s="41"/>
      <c r="H17" s="41"/>
      <c r="I17" s="134" t="s">
        <v>26</v>
      </c>
      <c r="J17" s="36" t="str">
        <f>'Rekapitulace stavby'!AN13</f>
        <v>Vyplň údaj</v>
      </c>
      <c r="K17" s="41"/>
      <c r="L17" s="135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7"/>
      <c r="G18" s="137"/>
      <c r="H18" s="137"/>
      <c r="I18" s="134" t="s">
        <v>28</v>
      </c>
      <c r="J18" s="36" t="str">
        <f>'Rekapitulace stavby'!AN14</f>
        <v>Vyplň údaj</v>
      </c>
      <c r="K18" s="41"/>
      <c r="L18" s="135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5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4" t="s">
        <v>31</v>
      </c>
      <c r="E20" s="41"/>
      <c r="F20" s="41"/>
      <c r="G20" s="41"/>
      <c r="H20" s="41"/>
      <c r="I20" s="134" t="s">
        <v>26</v>
      </c>
      <c r="J20" s="137" t="s">
        <v>19</v>
      </c>
      <c r="K20" s="41"/>
      <c r="L20" s="135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7" t="s">
        <v>27</v>
      </c>
      <c r="F21" s="41"/>
      <c r="G21" s="41"/>
      <c r="H21" s="41"/>
      <c r="I21" s="134" t="s">
        <v>28</v>
      </c>
      <c r="J21" s="137" t="s">
        <v>19</v>
      </c>
      <c r="K21" s="41"/>
      <c r="L21" s="135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5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4" t="s">
        <v>32</v>
      </c>
      <c r="E23" s="41"/>
      <c r="F23" s="41"/>
      <c r="G23" s="41"/>
      <c r="H23" s="41"/>
      <c r="I23" s="134" t="s">
        <v>26</v>
      </c>
      <c r="J23" s="137" t="s">
        <v>19</v>
      </c>
      <c r="K23" s="41"/>
      <c r="L23" s="135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7" t="s">
        <v>27</v>
      </c>
      <c r="F24" s="41"/>
      <c r="G24" s="41"/>
      <c r="H24" s="41"/>
      <c r="I24" s="134" t="s">
        <v>28</v>
      </c>
      <c r="J24" s="137" t="s">
        <v>19</v>
      </c>
      <c r="K24" s="41"/>
      <c r="L24" s="135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5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4" t="s">
        <v>33</v>
      </c>
      <c r="E26" s="41"/>
      <c r="F26" s="41"/>
      <c r="G26" s="41"/>
      <c r="H26" s="41"/>
      <c r="I26" s="41"/>
      <c r="J26" s="41"/>
      <c r="K26" s="41"/>
      <c r="L26" s="135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5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3"/>
      <c r="E29" s="143"/>
      <c r="F29" s="143"/>
      <c r="G29" s="143"/>
      <c r="H29" s="143"/>
      <c r="I29" s="143"/>
      <c r="J29" s="143"/>
      <c r="K29" s="143"/>
      <c r="L29" s="135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4" t="s">
        <v>35</v>
      </c>
      <c r="E30" s="41"/>
      <c r="F30" s="41"/>
      <c r="G30" s="41"/>
      <c r="H30" s="41"/>
      <c r="I30" s="41"/>
      <c r="J30" s="145">
        <f>ROUND(J93, 2)</f>
        <v>0</v>
      </c>
      <c r="K30" s="41"/>
      <c r="L30" s="135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3"/>
      <c r="E31" s="143"/>
      <c r="F31" s="143"/>
      <c r="G31" s="143"/>
      <c r="H31" s="143"/>
      <c r="I31" s="143"/>
      <c r="J31" s="143"/>
      <c r="K31" s="143"/>
      <c r="L31" s="135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6" t="s">
        <v>37</v>
      </c>
      <c r="G32" s="41"/>
      <c r="H32" s="41"/>
      <c r="I32" s="146" t="s">
        <v>36</v>
      </c>
      <c r="J32" s="146" t="s">
        <v>38</v>
      </c>
      <c r="K32" s="41"/>
      <c r="L32" s="135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7" t="s">
        <v>39</v>
      </c>
      <c r="E33" s="134" t="s">
        <v>40</v>
      </c>
      <c r="F33" s="148">
        <f>ROUND((SUM(BE93:BE198)),  2)</f>
        <v>0</v>
      </c>
      <c r="G33" s="41"/>
      <c r="H33" s="41"/>
      <c r="I33" s="149">
        <v>0.20999999999999999</v>
      </c>
      <c r="J33" s="148">
        <f>ROUND(((SUM(BE93:BE198))*I33),  2)</f>
        <v>0</v>
      </c>
      <c r="K33" s="41"/>
      <c r="L33" s="135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4" t="s">
        <v>41</v>
      </c>
      <c r="F34" s="148">
        <f>ROUND((SUM(BF93:BF198)),  2)</f>
        <v>0</v>
      </c>
      <c r="G34" s="41"/>
      <c r="H34" s="41"/>
      <c r="I34" s="149">
        <v>0.14999999999999999</v>
      </c>
      <c r="J34" s="148">
        <f>ROUND(((SUM(BF93:BF198))*I34),  2)</f>
        <v>0</v>
      </c>
      <c r="K34" s="41"/>
      <c r="L34" s="135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4" t="s">
        <v>42</v>
      </c>
      <c r="F35" s="148">
        <f>ROUND((SUM(BG93:BG198)),  2)</f>
        <v>0</v>
      </c>
      <c r="G35" s="41"/>
      <c r="H35" s="41"/>
      <c r="I35" s="149">
        <v>0.20999999999999999</v>
      </c>
      <c r="J35" s="148">
        <f>0</f>
        <v>0</v>
      </c>
      <c r="K35" s="41"/>
      <c r="L35" s="135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4" t="s">
        <v>43</v>
      </c>
      <c r="F36" s="148">
        <f>ROUND((SUM(BH93:BH198)),  2)</f>
        <v>0</v>
      </c>
      <c r="G36" s="41"/>
      <c r="H36" s="41"/>
      <c r="I36" s="149">
        <v>0.14999999999999999</v>
      </c>
      <c r="J36" s="148">
        <f>0</f>
        <v>0</v>
      </c>
      <c r="K36" s="41"/>
      <c r="L36" s="135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4" t="s">
        <v>44</v>
      </c>
      <c r="F37" s="148">
        <f>ROUND((SUM(BI93:BI198)),  2)</f>
        <v>0</v>
      </c>
      <c r="G37" s="41"/>
      <c r="H37" s="41"/>
      <c r="I37" s="149">
        <v>0</v>
      </c>
      <c r="J37" s="148">
        <f>0</f>
        <v>0</v>
      </c>
      <c r="K37" s="41"/>
      <c r="L37" s="135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5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5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5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5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227" t="str">
        <f>E7</f>
        <v>Rekonstrukce rozvodů tepelného hospodářství, sídliště Višňovka</v>
      </c>
      <c r="F48" s="35"/>
      <c r="G48" s="35"/>
      <c r="H48" s="35"/>
      <c r="I48" s="43"/>
      <c r="J48" s="43"/>
      <c r="K48" s="43"/>
      <c r="L48" s="135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248</v>
      </c>
      <c r="D49" s="43"/>
      <c r="E49" s="43"/>
      <c r="F49" s="43"/>
      <c r="G49" s="43"/>
      <c r="H49" s="43"/>
      <c r="I49" s="43"/>
      <c r="J49" s="43"/>
      <c r="K49" s="43"/>
      <c r="L49" s="135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222532-2b - Technologie PIP - větev Východ</v>
      </c>
      <c r="F50" s="43"/>
      <c r="G50" s="43"/>
      <c r="H50" s="43"/>
      <c r="I50" s="43"/>
      <c r="J50" s="43"/>
      <c r="K50" s="43"/>
      <c r="L50" s="135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5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Hořovice</v>
      </c>
      <c r="G52" s="43"/>
      <c r="H52" s="43"/>
      <c r="I52" s="35" t="s">
        <v>23</v>
      </c>
      <c r="J52" s="75" t="str">
        <f>IF(J12="","",J12)</f>
        <v>9. 10. 2023</v>
      </c>
      <c r="K52" s="43"/>
      <c r="L52" s="135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5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5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35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5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5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5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4" t="s">
        <v>67</v>
      </c>
      <c r="D59" s="43"/>
      <c r="E59" s="43"/>
      <c r="F59" s="43"/>
      <c r="G59" s="43"/>
      <c r="H59" s="43"/>
      <c r="I59" s="43"/>
      <c r="J59" s="105">
        <f>J93</f>
        <v>0</v>
      </c>
      <c r="K59" s="43"/>
      <c r="L59" s="135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5"/>
      <c r="C60" s="166"/>
      <c r="D60" s="167" t="s">
        <v>250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257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262</v>
      </c>
      <c r="E62" s="168"/>
      <c r="F62" s="168"/>
      <c r="G62" s="168"/>
      <c r="H62" s="168"/>
      <c r="I62" s="168"/>
      <c r="J62" s="169">
        <f>J101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1351</v>
      </c>
      <c r="E63" s="174"/>
      <c r="F63" s="174"/>
      <c r="G63" s="174"/>
      <c r="H63" s="174"/>
      <c r="I63" s="174"/>
      <c r="J63" s="175">
        <f>J102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1352</v>
      </c>
      <c r="E64" s="174"/>
      <c r="F64" s="174"/>
      <c r="G64" s="174"/>
      <c r="H64" s="174"/>
      <c r="I64" s="174"/>
      <c r="J64" s="175">
        <f>J115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1353</v>
      </c>
      <c r="E65" s="174"/>
      <c r="F65" s="174"/>
      <c r="G65" s="174"/>
      <c r="H65" s="174"/>
      <c r="I65" s="174"/>
      <c r="J65" s="175">
        <f>J121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1546</v>
      </c>
      <c r="E66" s="174"/>
      <c r="F66" s="174"/>
      <c r="G66" s="174"/>
      <c r="H66" s="174"/>
      <c r="I66" s="174"/>
      <c r="J66" s="175">
        <f>J143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1354</v>
      </c>
      <c r="E67" s="174"/>
      <c r="F67" s="174"/>
      <c r="G67" s="174"/>
      <c r="H67" s="174"/>
      <c r="I67" s="174"/>
      <c r="J67" s="175">
        <f>J150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1355</v>
      </c>
      <c r="E68" s="174"/>
      <c r="F68" s="174"/>
      <c r="G68" s="174"/>
      <c r="H68" s="174"/>
      <c r="I68" s="174"/>
      <c r="J68" s="175">
        <f>J158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5"/>
      <c r="C69" s="166"/>
      <c r="D69" s="167" t="s">
        <v>1356</v>
      </c>
      <c r="E69" s="168"/>
      <c r="F69" s="168"/>
      <c r="G69" s="168"/>
      <c r="H69" s="168"/>
      <c r="I69" s="168"/>
      <c r="J69" s="169">
        <f>J167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1"/>
      <c r="C70" s="172"/>
      <c r="D70" s="173" t="s">
        <v>1357</v>
      </c>
      <c r="E70" s="174"/>
      <c r="F70" s="174"/>
      <c r="G70" s="174"/>
      <c r="H70" s="174"/>
      <c r="I70" s="174"/>
      <c r="J70" s="175">
        <f>J168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1358</v>
      </c>
      <c r="E71" s="174"/>
      <c r="F71" s="174"/>
      <c r="G71" s="174"/>
      <c r="H71" s="174"/>
      <c r="I71" s="174"/>
      <c r="J71" s="175">
        <f>J189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1359</v>
      </c>
      <c r="E72" s="174"/>
      <c r="F72" s="174"/>
      <c r="G72" s="174"/>
      <c r="H72" s="174"/>
      <c r="I72" s="174"/>
      <c r="J72" s="175">
        <f>J192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5"/>
      <c r="C73" s="166"/>
      <c r="D73" s="167" t="s">
        <v>1360</v>
      </c>
      <c r="E73" s="168"/>
      <c r="F73" s="168"/>
      <c r="G73" s="168"/>
      <c r="H73" s="168"/>
      <c r="I73" s="168"/>
      <c r="J73" s="169">
        <f>J194</f>
        <v>0</v>
      </c>
      <c r="K73" s="166"/>
      <c r="L73" s="17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5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35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100</v>
      </c>
      <c r="D80" s="43"/>
      <c r="E80" s="43"/>
      <c r="F80" s="43"/>
      <c r="G80" s="43"/>
      <c r="H80" s="43"/>
      <c r="I80" s="43"/>
      <c r="J80" s="43"/>
      <c r="K80" s="43"/>
      <c r="L80" s="135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5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35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227" t="str">
        <f>E7</f>
        <v>Rekonstrukce rozvodů tepelného hospodářství, sídliště Višňovka</v>
      </c>
      <c r="F83" s="35"/>
      <c r="G83" s="35"/>
      <c r="H83" s="35"/>
      <c r="I83" s="43"/>
      <c r="J83" s="43"/>
      <c r="K83" s="43"/>
      <c r="L83" s="135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248</v>
      </c>
      <c r="D84" s="43"/>
      <c r="E84" s="43"/>
      <c r="F84" s="43"/>
      <c r="G84" s="43"/>
      <c r="H84" s="43"/>
      <c r="I84" s="43"/>
      <c r="J84" s="43"/>
      <c r="K84" s="43"/>
      <c r="L84" s="135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E9</f>
        <v>222532-2b - Technologie PIP - větev Východ</v>
      </c>
      <c r="F85" s="43"/>
      <c r="G85" s="43"/>
      <c r="H85" s="43"/>
      <c r="I85" s="43"/>
      <c r="J85" s="43"/>
      <c r="K85" s="43"/>
      <c r="L85" s="135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5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F12</f>
        <v>Hořovice</v>
      </c>
      <c r="G87" s="43"/>
      <c r="H87" s="43"/>
      <c r="I87" s="35" t="s">
        <v>23</v>
      </c>
      <c r="J87" s="75" t="str">
        <f>IF(J12="","",J12)</f>
        <v>9. 10. 2023</v>
      </c>
      <c r="K87" s="43"/>
      <c r="L87" s="135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5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25</v>
      </c>
      <c r="D89" s="43"/>
      <c r="E89" s="43"/>
      <c r="F89" s="30" t="str">
        <f>E15</f>
        <v xml:space="preserve"> </v>
      </c>
      <c r="G89" s="43"/>
      <c r="H89" s="43"/>
      <c r="I89" s="35" t="s">
        <v>31</v>
      </c>
      <c r="J89" s="39" t="str">
        <f>E21</f>
        <v xml:space="preserve"> </v>
      </c>
      <c r="K89" s="43"/>
      <c r="L89" s="135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29</v>
      </c>
      <c r="D90" s="43"/>
      <c r="E90" s="43"/>
      <c r="F90" s="30" t="str">
        <f>IF(E18="","",E18)</f>
        <v>Vyplň údaj</v>
      </c>
      <c r="G90" s="43"/>
      <c r="H90" s="43"/>
      <c r="I90" s="35" t="s">
        <v>32</v>
      </c>
      <c r="J90" s="39" t="str">
        <f>E24</f>
        <v xml:space="preserve"> </v>
      </c>
      <c r="K90" s="43"/>
      <c r="L90" s="135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5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77"/>
      <c r="B92" s="178"/>
      <c r="C92" s="179" t="s">
        <v>101</v>
      </c>
      <c r="D92" s="180" t="s">
        <v>54</v>
      </c>
      <c r="E92" s="180" t="s">
        <v>50</v>
      </c>
      <c r="F92" s="180" t="s">
        <v>51</v>
      </c>
      <c r="G92" s="180" t="s">
        <v>102</v>
      </c>
      <c r="H92" s="180" t="s">
        <v>103</v>
      </c>
      <c r="I92" s="180" t="s">
        <v>104</v>
      </c>
      <c r="J92" s="180" t="s">
        <v>92</v>
      </c>
      <c r="K92" s="181" t="s">
        <v>105</v>
      </c>
      <c r="L92" s="182"/>
      <c r="M92" s="95" t="s">
        <v>19</v>
      </c>
      <c r="N92" s="96" t="s">
        <v>39</v>
      </c>
      <c r="O92" s="96" t="s">
        <v>106</v>
      </c>
      <c r="P92" s="96" t="s">
        <v>107</v>
      </c>
      <c r="Q92" s="96" t="s">
        <v>108</v>
      </c>
      <c r="R92" s="96" t="s">
        <v>109</v>
      </c>
      <c r="S92" s="96" t="s">
        <v>110</v>
      </c>
      <c r="T92" s="97" t="s">
        <v>111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41"/>
      <c r="B93" s="42"/>
      <c r="C93" s="102" t="s">
        <v>112</v>
      </c>
      <c r="D93" s="43"/>
      <c r="E93" s="43"/>
      <c r="F93" s="43"/>
      <c r="G93" s="43"/>
      <c r="H93" s="43"/>
      <c r="I93" s="43"/>
      <c r="J93" s="183">
        <f>BK93</f>
        <v>0</v>
      </c>
      <c r="K93" s="43"/>
      <c r="L93" s="47"/>
      <c r="M93" s="98"/>
      <c r="N93" s="184"/>
      <c r="O93" s="99"/>
      <c r="P93" s="185">
        <f>P94+P101+P167+P194</f>
        <v>0</v>
      </c>
      <c r="Q93" s="99"/>
      <c r="R93" s="185">
        <f>R94+R101+R167+R194</f>
        <v>63.890793672237507</v>
      </c>
      <c r="S93" s="99"/>
      <c r="T93" s="186">
        <f>T94+T101+T167+T194</f>
        <v>0.312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68</v>
      </c>
      <c r="AU93" s="20" t="s">
        <v>93</v>
      </c>
      <c r="BK93" s="187">
        <f>BK94+BK101+BK167+BK194</f>
        <v>0</v>
      </c>
    </row>
    <row r="94" s="12" customFormat="1" ht="25.92" customHeight="1">
      <c r="A94" s="12"/>
      <c r="B94" s="188"/>
      <c r="C94" s="189"/>
      <c r="D94" s="190" t="s">
        <v>68</v>
      </c>
      <c r="E94" s="191" t="s">
        <v>264</v>
      </c>
      <c r="F94" s="191" t="s">
        <v>265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</f>
        <v>0</v>
      </c>
      <c r="Q94" s="196"/>
      <c r="R94" s="197">
        <f>R95</f>
        <v>0.01176</v>
      </c>
      <c r="S94" s="196"/>
      <c r="T94" s="198">
        <f>T95</f>
        <v>0.312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74</v>
      </c>
      <c r="AT94" s="200" t="s">
        <v>68</v>
      </c>
      <c r="AU94" s="200" t="s">
        <v>69</v>
      </c>
      <c r="AY94" s="199" t="s">
        <v>116</v>
      </c>
      <c r="BK94" s="201">
        <f>BK95</f>
        <v>0</v>
      </c>
    </row>
    <row r="95" s="12" customFormat="1" ht="22.8" customHeight="1">
      <c r="A95" s="12"/>
      <c r="B95" s="188"/>
      <c r="C95" s="189"/>
      <c r="D95" s="190" t="s">
        <v>68</v>
      </c>
      <c r="E95" s="202" t="s">
        <v>164</v>
      </c>
      <c r="F95" s="202" t="s">
        <v>761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SUM(P96:P100)</f>
        <v>0</v>
      </c>
      <c r="Q95" s="196"/>
      <c r="R95" s="197">
        <f>SUM(R96:R100)</f>
        <v>0.01176</v>
      </c>
      <c r="S95" s="196"/>
      <c r="T95" s="198">
        <f>SUM(T96:T100)</f>
        <v>0.312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74</v>
      </c>
      <c r="AT95" s="200" t="s">
        <v>68</v>
      </c>
      <c r="AU95" s="200" t="s">
        <v>74</v>
      </c>
      <c r="AY95" s="199" t="s">
        <v>116</v>
      </c>
      <c r="BK95" s="201">
        <f>SUM(BK96:BK100)</f>
        <v>0</v>
      </c>
    </row>
    <row r="96" s="2" customFormat="1" ht="24.15" customHeight="1">
      <c r="A96" s="41"/>
      <c r="B96" s="42"/>
      <c r="C96" s="204" t="s">
        <v>74</v>
      </c>
      <c r="D96" s="204" t="s">
        <v>119</v>
      </c>
      <c r="E96" s="205" t="s">
        <v>1547</v>
      </c>
      <c r="F96" s="206" t="s">
        <v>1548</v>
      </c>
      <c r="G96" s="207" t="s">
        <v>270</v>
      </c>
      <c r="H96" s="208">
        <v>298</v>
      </c>
      <c r="I96" s="209"/>
      <c r="J96" s="210">
        <f>ROUND(I96*H96,2)</f>
        <v>0</v>
      </c>
      <c r="K96" s="206" t="s">
        <v>123</v>
      </c>
      <c r="L96" s="47"/>
      <c r="M96" s="211" t="s">
        <v>19</v>
      </c>
      <c r="N96" s="212" t="s">
        <v>40</v>
      </c>
      <c r="O96" s="87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5" t="s">
        <v>137</v>
      </c>
      <c r="AT96" s="215" t="s">
        <v>119</v>
      </c>
      <c r="AU96" s="215" t="s">
        <v>79</v>
      </c>
      <c r="AY96" s="20" t="s">
        <v>116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0" t="s">
        <v>74</v>
      </c>
      <c r="BK96" s="216">
        <f>ROUND(I96*H96,2)</f>
        <v>0</v>
      </c>
      <c r="BL96" s="20" t="s">
        <v>137</v>
      </c>
      <c r="BM96" s="215" t="s">
        <v>1549</v>
      </c>
    </row>
    <row r="97" s="2" customFormat="1">
      <c r="A97" s="41"/>
      <c r="B97" s="42"/>
      <c r="C97" s="43"/>
      <c r="D97" s="217" t="s">
        <v>126</v>
      </c>
      <c r="E97" s="43"/>
      <c r="F97" s="218" t="s">
        <v>1550</v>
      </c>
      <c r="G97" s="43"/>
      <c r="H97" s="43"/>
      <c r="I97" s="219"/>
      <c r="J97" s="43"/>
      <c r="K97" s="43"/>
      <c r="L97" s="47"/>
      <c r="M97" s="220"/>
      <c r="N97" s="221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126</v>
      </c>
      <c r="AU97" s="20" t="s">
        <v>79</v>
      </c>
    </row>
    <row r="98" s="2" customFormat="1" ht="44.25" customHeight="1">
      <c r="A98" s="41"/>
      <c r="B98" s="42"/>
      <c r="C98" s="204" t="s">
        <v>79</v>
      </c>
      <c r="D98" s="204" t="s">
        <v>119</v>
      </c>
      <c r="E98" s="205" t="s">
        <v>1551</v>
      </c>
      <c r="F98" s="206" t="s">
        <v>1552</v>
      </c>
      <c r="G98" s="207" t="s">
        <v>298</v>
      </c>
      <c r="H98" s="208">
        <v>8</v>
      </c>
      <c r="I98" s="209"/>
      <c r="J98" s="210">
        <f>ROUND(I98*H98,2)</f>
        <v>0</v>
      </c>
      <c r="K98" s="206" t="s">
        <v>123</v>
      </c>
      <c r="L98" s="47"/>
      <c r="M98" s="211" t="s">
        <v>19</v>
      </c>
      <c r="N98" s="212" t="s">
        <v>40</v>
      </c>
      <c r="O98" s="87"/>
      <c r="P98" s="213">
        <f>O98*H98</f>
        <v>0</v>
      </c>
      <c r="Q98" s="213">
        <v>0.00147</v>
      </c>
      <c r="R98" s="213">
        <f>Q98*H98</f>
        <v>0.01176</v>
      </c>
      <c r="S98" s="213">
        <v>0.039</v>
      </c>
      <c r="T98" s="214">
        <f>S98*H98</f>
        <v>0.312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5" t="s">
        <v>137</v>
      </c>
      <c r="AT98" s="215" t="s">
        <v>119</v>
      </c>
      <c r="AU98" s="215" t="s">
        <v>79</v>
      </c>
      <c r="AY98" s="20" t="s">
        <v>116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20" t="s">
        <v>74</v>
      </c>
      <c r="BK98" s="216">
        <f>ROUND(I98*H98,2)</f>
        <v>0</v>
      </c>
      <c r="BL98" s="20" t="s">
        <v>137</v>
      </c>
      <c r="BM98" s="215" t="s">
        <v>1553</v>
      </c>
    </row>
    <row r="99" s="2" customFormat="1">
      <c r="A99" s="41"/>
      <c r="B99" s="42"/>
      <c r="C99" s="43"/>
      <c r="D99" s="217" t="s">
        <v>126</v>
      </c>
      <c r="E99" s="43"/>
      <c r="F99" s="218" t="s">
        <v>1554</v>
      </c>
      <c r="G99" s="43"/>
      <c r="H99" s="43"/>
      <c r="I99" s="219"/>
      <c r="J99" s="43"/>
      <c r="K99" s="43"/>
      <c r="L99" s="47"/>
      <c r="M99" s="220"/>
      <c r="N99" s="221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126</v>
      </c>
      <c r="AU99" s="20" t="s">
        <v>79</v>
      </c>
    </row>
    <row r="100" s="2" customFormat="1" ht="33" customHeight="1">
      <c r="A100" s="41"/>
      <c r="B100" s="42"/>
      <c r="C100" s="204" t="s">
        <v>279</v>
      </c>
      <c r="D100" s="204" t="s">
        <v>119</v>
      </c>
      <c r="E100" s="205" t="s">
        <v>1555</v>
      </c>
      <c r="F100" s="206" t="s">
        <v>1556</v>
      </c>
      <c r="G100" s="207" t="s">
        <v>140</v>
      </c>
      <c r="H100" s="208">
        <v>1</v>
      </c>
      <c r="I100" s="209"/>
      <c r="J100" s="210">
        <f>ROUND(I100*H100,2)</f>
        <v>0</v>
      </c>
      <c r="K100" s="206" t="s">
        <v>19</v>
      </c>
      <c r="L100" s="47"/>
      <c r="M100" s="211" t="s">
        <v>19</v>
      </c>
      <c r="N100" s="212" t="s">
        <v>40</v>
      </c>
      <c r="O100" s="87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5" t="s">
        <v>137</v>
      </c>
      <c r="AT100" s="215" t="s">
        <v>119</v>
      </c>
      <c r="AU100" s="215" t="s">
        <v>79</v>
      </c>
      <c r="AY100" s="20" t="s">
        <v>116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20" t="s">
        <v>74</v>
      </c>
      <c r="BK100" s="216">
        <f>ROUND(I100*H100,2)</f>
        <v>0</v>
      </c>
      <c r="BL100" s="20" t="s">
        <v>137</v>
      </c>
      <c r="BM100" s="215" t="s">
        <v>1557</v>
      </c>
    </row>
    <row r="101" s="12" customFormat="1" ht="25.92" customHeight="1">
      <c r="A101" s="12"/>
      <c r="B101" s="188"/>
      <c r="C101" s="189"/>
      <c r="D101" s="190" t="s">
        <v>68</v>
      </c>
      <c r="E101" s="191" t="s">
        <v>959</v>
      </c>
      <c r="F101" s="191" t="s">
        <v>960</v>
      </c>
      <c r="G101" s="189"/>
      <c r="H101" s="189"/>
      <c r="I101" s="192"/>
      <c r="J101" s="193">
        <f>BK101</f>
        <v>0</v>
      </c>
      <c r="K101" s="189"/>
      <c r="L101" s="194"/>
      <c r="M101" s="195"/>
      <c r="N101" s="196"/>
      <c r="O101" s="196"/>
      <c r="P101" s="197">
        <f>P102+P115+P121+P143+P150+P158</f>
        <v>0</v>
      </c>
      <c r="Q101" s="196"/>
      <c r="R101" s="197">
        <f>R102+R115+R121+R143+R150+R158</f>
        <v>2.8711592082374997</v>
      </c>
      <c r="S101" s="196"/>
      <c r="T101" s="198">
        <f>T102+T115+T121+T143+T150+T158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79</v>
      </c>
      <c r="AT101" s="200" t="s">
        <v>68</v>
      </c>
      <c r="AU101" s="200" t="s">
        <v>69</v>
      </c>
      <c r="AY101" s="199" t="s">
        <v>116</v>
      </c>
      <c r="BK101" s="201">
        <f>BK102+BK115+BK121+BK143+BK150+BK158</f>
        <v>0</v>
      </c>
    </row>
    <row r="102" s="12" customFormat="1" ht="22.8" customHeight="1">
      <c r="A102" s="12"/>
      <c r="B102" s="188"/>
      <c r="C102" s="189"/>
      <c r="D102" s="190" t="s">
        <v>68</v>
      </c>
      <c r="E102" s="202" t="s">
        <v>1361</v>
      </c>
      <c r="F102" s="202" t="s">
        <v>1362</v>
      </c>
      <c r="G102" s="189"/>
      <c r="H102" s="189"/>
      <c r="I102" s="192"/>
      <c r="J102" s="203">
        <f>BK102</f>
        <v>0</v>
      </c>
      <c r="K102" s="189"/>
      <c r="L102" s="194"/>
      <c r="M102" s="195"/>
      <c r="N102" s="196"/>
      <c r="O102" s="196"/>
      <c r="P102" s="197">
        <f>SUM(P103:P114)</f>
        <v>0</v>
      </c>
      <c r="Q102" s="196"/>
      <c r="R102" s="197">
        <f>SUM(R103:R114)</f>
        <v>0.36532579999999992</v>
      </c>
      <c r="S102" s="196"/>
      <c r="T102" s="198">
        <f>SUM(T103:T114)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79</v>
      </c>
      <c r="AT102" s="200" t="s">
        <v>68</v>
      </c>
      <c r="AU102" s="200" t="s">
        <v>74</v>
      </c>
      <c r="AY102" s="199" t="s">
        <v>116</v>
      </c>
      <c r="BK102" s="201">
        <f>SUM(BK103:BK114)</f>
        <v>0</v>
      </c>
    </row>
    <row r="103" s="2" customFormat="1" ht="66.75" customHeight="1">
      <c r="A103" s="41"/>
      <c r="B103" s="42"/>
      <c r="C103" s="204" t="s">
        <v>137</v>
      </c>
      <c r="D103" s="204" t="s">
        <v>119</v>
      </c>
      <c r="E103" s="205" t="s">
        <v>1363</v>
      </c>
      <c r="F103" s="206" t="s">
        <v>1364</v>
      </c>
      <c r="G103" s="207" t="s">
        <v>298</v>
      </c>
      <c r="H103" s="208">
        <v>200</v>
      </c>
      <c r="I103" s="209"/>
      <c r="J103" s="210">
        <f>ROUND(I103*H103,2)</f>
        <v>0</v>
      </c>
      <c r="K103" s="206" t="s">
        <v>123</v>
      </c>
      <c r="L103" s="47"/>
      <c r="M103" s="211" t="s">
        <v>19</v>
      </c>
      <c r="N103" s="212" t="s">
        <v>40</v>
      </c>
      <c r="O103" s="87"/>
      <c r="P103" s="213">
        <f>O103*H103</f>
        <v>0</v>
      </c>
      <c r="Q103" s="213">
        <v>0.00026694000000000002</v>
      </c>
      <c r="R103" s="213">
        <f>Q103*H103</f>
        <v>0.053388000000000005</v>
      </c>
      <c r="S103" s="213">
        <v>0</v>
      </c>
      <c r="T103" s="214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5" t="s">
        <v>421</v>
      </c>
      <c r="AT103" s="215" t="s">
        <v>119</v>
      </c>
      <c r="AU103" s="215" t="s">
        <v>79</v>
      </c>
      <c r="AY103" s="20" t="s">
        <v>116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0" t="s">
        <v>74</v>
      </c>
      <c r="BK103" s="216">
        <f>ROUND(I103*H103,2)</f>
        <v>0</v>
      </c>
      <c r="BL103" s="20" t="s">
        <v>421</v>
      </c>
      <c r="BM103" s="215" t="s">
        <v>1558</v>
      </c>
    </row>
    <row r="104" s="2" customFormat="1">
      <c r="A104" s="41"/>
      <c r="B104" s="42"/>
      <c r="C104" s="43"/>
      <c r="D104" s="217" t="s">
        <v>126</v>
      </c>
      <c r="E104" s="43"/>
      <c r="F104" s="218" t="s">
        <v>1366</v>
      </c>
      <c r="G104" s="43"/>
      <c r="H104" s="43"/>
      <c r="I104" s="219"/>
      <c r="J104" s="43"/>
      <c r="K104" s="43"/>
      <c r="L104" s="47"/>
      <c r="M104" s="220"/>
      <c r="N104" s="221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126</v>
      </c>
      <c r="AU104" s="20" t="s">
        <v>79</v>
      </c>
    </row>
    <row r="105" s="2" customFormat="1" ht="24.15" customHeight="1">
      <c r="A105" s="41"/>
      <c r="B105" s="42"/>
      <c r="C105" s="272" t="s">
        <v>115</v>
      </c>
      <c r="D105" s="272" t="s">
        <v>472</v>
      </c>
      <c r="E105" s="273" t="s">
        <v>1367</v>
      </c>
      <c r="F105" s="274" t="s">
        <v>1368</v>
      </c>
      <c r="G105" s="275" t="s">
        <v>298</v>
      </c>
      <c r="H105" s="276">
        <v>194</v>
      </c>
      <c r="I105" s="277"/>
      <c r="J105" s="278">
        <f>ROUND(I105*H105,2)</f>
        <v>0</v>
      </c>
      <c r="K105" s="274" t="s">
        <v>123</v>
      </c>
      <c r="L105" s="279"/>
      <c r="M105" s="280" t="s">
        <v>19</v>
      </c>
      <c r="N105" s="281" t="s">
        <v>40</v>
      </c>
      <c r="O105" s="87"/>
      <c r="P105" s="213">
        <f>O105*H105</f>
        <v>0</v>
      </c>
      <c r="Q105" s="213">
        <v>0.0012099999999999999</v>
      </c>
      <c r="R105" s="213">
        <f>Q105*H105</f>
        <v>0.23473999999999998</v>
      </c>
      <c r="S105" s="213">
        <v>0</v>
      </c>
      <c r="T105" s="214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5" t="s">
        <v>543</v>
      </c>
      <c r="AT105" s="215" t="s">
        <v>472</v>
      </c>
      <c r="AU105" s="215" t="s">
        <v>79</v>
      </c>
      <c r="AY105" s="20" t="s">
        <v>116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0" t="s">
        <v>74</v>
      </c>
      <c r="BK105" s="216">
        <f>ROUND(I105*H105,2)</f>
        <v>0</v>
      </c>
      <c r="BL105" s="20" t="s">
        <v>421</v>
      </c>
      <c r="BM105" s="215" t="s">
        <v>1559</v>
      </c>
    </row>
    <row r="106" s="2" customFormat="1" ht="24.15" customHeight="1">
      <c r="A106" s="41"/>
      <c r="B106" s="42"/>
      <c r="C106" s="272" t="s">
        <v>149</v>
      </c>
      <c r="D106" s="272" t="s">
        <v>472</v>
      </c>
      <c r="E106" s="273" t="s">
        <v>1560</v>
      </c>
      <c r="F106" s="274" t="s">
        <v>1561</v>
      </c>
      <c r="G106" s="275" t="s">
        <v>298</v>
      </c>
      <c r="H106" s="276">
        <v>6</v>
      </c>
      <c r="I106" s="277"/>
      <c r="J106" s="278">
        <f>ROUND(I106*H106,2)</f>
        <v>0</v>
      </c>
      <c r="K106" s="274" t="s">
        <v>123</v>
      </c>
      <c r="L106" s="279"/>
      <c r="M106" s="280" t="s">
        <v>19</v>
      </c>
      <c r="N106" s="281" t="s">
        <v>40</v>
      </c>
      <c r="O106" s="87"/>
      <c r="P106" s="213">
        <f>O106*H106</f>
        <v>0</v>
      </c>
      <c r="Q106" s="213">
        <v>0.0010200000000000001</v>
      </c>
      <c r="R106" s="213">
        <f>Q106*H106</f>
        <v>0.0061200000000000004</v>
      </c>
      <c r="S106" s="213">
        <v>0</v>
      </c>
      <c r="T106" s="214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5" t="s">
        <v>543</v>
      </c>
      <c r="AT106" s="215" t="s">
        <v>472</v>
      </c>
      <c r="AU106" s="215" t="s">
        <v>79</v>
      </c>
      <c r="AY106" s="20" t="s">
        <v>116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0" t="s">
        <v>74</v>
      </c>
      <c r="BK106" s="216">
        <f>ROUND(I106*H106,2)</f>
        <v>0</v>
      </c>
      <c r="BL106" s="20" t="s">
        <v>421</v>
      </c>
      <c r="BM106" s="215" t="s">
        <v>1562</v>
      </c>
    </row>
    <row r="107" s="2" customFormat="1" ht="16.5" customHeight="1">
      <c r="A107" s="41"/>
      <c r="B107" s="42"/>
      <c r="C107" s="272" t="s">
        <v>154</v>
      </c>
      <c r="D107" s="272" t="s">
        <v>472</v>
      </c>
      <c r="E107" s="273" t="s">
        <v>1371</v>
      </c>
      <c r="F107" s="274" t="s">
        <v>1372</v>
      </c>
      <c r="G107" s="275" t="s">
        <v>298</v>
      </c>
      <c r="H107" s="276">
        <v>100</v>
      </c>
      <c r="I107" s="277"/>
      <c r="J107" s="278">
        <f>ROUND(I107*H107,2)</f>
        <v>0</v>
      </c>
      <c r="K107" s="274" t="s">
        <v>123</v>
      </c>
      <c r="L107" s="279"/>
      <c r="M107" s="280" t="s">
        <v>19</v>
      </c>
      <c r="N107" s="281" t="s">
        <v>40</v>
      </c>
      <c r="O107" s="87"/>
      <c r="P107" s="213">
        <f>O107*H107</f>
        <v>0</v>
      </c>
      <c r="Q107" s="213">
        <v>9.0000000000000006E-05</v>
      </c>
      <c r="R107" s="213">
        <f>Q107*H107</f>
        <v>0.0090000000000000011</v>
      </c>
      <c r="S107" s="213">
        <v>0</v>
      </c>
      <c r="T107" s="214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5" t="s">
        <v>543</v>
      </c>
      <c r="AT107" s="215" t="s">
        <v>472</v>
      </c>
      <c r="AU107" s="215" t="s">
        <v>79</v>
      </c>
      <c r="AY107" s="20" t="s">
        <v>116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20" t="s">
        <v>74</v>
      </c>
      <c r="BK107" s="216">
        <f>ROUND(I107*H107,2)</f>
        <v>0</v>
      </c>
      <c r="BL107" s="20" t="s">
        <v>421</v>
      </c>
      <c r="BM107" s="215" t="s">
        <v>1563</v>
      </c>
    </row>
    <row r="108" s="2" customFormat="1" ht="66.75" customHeight="1">
      <c r="A108" s="41"/>
      <c r="B108" s="42"/>
      <c r="C108" s="204" t="s">
        <v>159</v>
      </c>
      <c r="D108" s="204" t="s">
        <v>119</v>
      </c>
      <c r="E108" s="205" t="s">
        <v>1374</v>
      </c>
      <c r="F108" s="206" t="s">
        <v>1375</v>
      </c>
      <c r="G108" s="207" t="s">
        <v>298</v>
      </c>
      <c r="H108" s="208">
        <v>20</v>
      </c>
      <c r="I108" s="209"/>
      <c r="J108" s="210">
        <f>ROUND(I108*H108,2)</f>
        <v>0</v>
      </c>
      <c r="K108" s="206" t="s">
        <v>123</v>
      </c>
      <c r="L108" s="47"/>
      <c r="M108" s="211" t="s">
        <v>19</v>
      </c>
      <c r="N108" s="212" t="s">
        <v>40</v>
      </c>
      <c r="O108" s="87"/>
      <c r="P108" s="213">
        <f>O108*H108</f>
        <v>0</v>
      </c>
      <c r="Q108" s="213">
        <v>0.00040688999999999998</v>
      </c>
      <c r="R108" s="213">
        <f>Q108*H108</f>
        <v>0.0081377999999999989</v>
      </c>
      <c r="S108" s="213">
        <v>0</v>
      </c>
      <c r="T108" s="214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5" t="s">
        <v>421</v>
      </c>
      <c r="AT108" s="215" t="s">
        <v>119</v>
      </c>
      <c r="AU108" s="215" t="s">
        <v>79</v>
      </c>
      <c r="AY108" s="20" t="s">
        <v>116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20" t="s">
        <v>74</v>
      </c>
      <c r="BK108" s="216">
        <f>ROUND(I108*H108,2)</f>
        <v>0</v>
      </c>
      <c r="BL108" s="20" t="s">
        <v>421</v>
      </c>
      <c r="BM108" s="215" t="s">
        <v>1564</v>
      </c>
    </row>
    <row r="109" s="2" customFormat="1">
      <c r="A109" s="41"/>
      <c r="B109" s="42"/>
      <c r="C109" s="43"/>
      <c r="D109" s="217" t="s">
        <v>126</v>
      </c>
      <c r="E109" s="43"/>
      <c r="F109" s="218" t="s">
        <v>1377</v>
      </c>
      <c r="G109" s="43"/>
      <c r="H109" s="43"/>
      <c r="I109" s="219"/>
      <c r="J109" s="43"/>
      <c r="K109" s="43"/>
      <c r="L109" s="47"/>
      <c r="M109" s="220"/>
      <c r="N109" s="221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126</v>
      </c>
      <c r="AU109" s="20" t="s">
        <v>79</v>
      </c>
    </row>
    <row r="110" s="2" customFormat="1" ht="24.15" customHeight="1">
      <c r="A110" s="41"/>
      <c r="B110" s="42"/>
      <c r="C110" s="272" t="s">
        <v>164</v>
      </c>
      <c r="D110" s="272" t="s">
        <v>472</v>
      </c>
      <c r="E110" s="273" t="s">
        <v>1378</v>
      </c>
      <c r="F110" s="274" t="s">
        <v>1379</v>
      </c>
      <c r="G110" s="275" t="s">
        <v>298</v>
      </c>
      <c r="H110" s="276">
        <v>20.399999999999999</v>
      </c>
      <c r="I110" s="277"/>
      <c r="J110" s="278">
        <f>ROUND(I110*H110,2)</f>
        <v>0</v>
      </c>
      <c r="K110" s="274" t="s">
        <v>123</v>
      </c>
      <c r="L110" s="279"/>
      <c r="M110" s="280" t="s">
        <v>19</v>
      </c>
      <c r="N110" s="281" t="s">
        <v>40</v>
      </c>
      <c r="O110" s="87"/>
      <c r="P110" s="213">
        <f>O110*H110</f>
        <v>0</v>
      </c>
      <c r="Q110" s="213">
        <v>0.0025999999999999999</v>
      </c>
      <c r="R110" s="213">
        <f>Q110*H110</f>
        <v>0.053039999999999997</v>
      </c>
      <c r="S110" s="213">
        <v>0</v>
      </c>
      <c r="T110" s="214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5" t="s">
        <v>543</v>
      </c>
      <c r="AT110" s="215" t="s">
        <v>472</v>
      </c>
      <c r="AU110" s="215" t="s">
        <v>79</v>
      </c>
      <c r="AY110" s="20" t="s">
        <v>116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0" t="s">
        <v>74</v>
      </c>
      <c r="BK110" s="216">
        <f>ROUND(I110*H110,2)</f>
        <v>0</v>
      </c>
      <c r="BL110" s="20" t="s">
        <v>421</v>
      </c>
      <c r="BM110" s="215" t="s">
        <v>1565</v>
      </c>
    </row>
    <row r="111" s="14" customFormat="1">
      <c r="A111" s="14"/>
      <c r="B111" s="239"/>
      <c r="C111" s="240"/>
      <c r="D111" s="230" t="s">
        <v>272</v>
      </c>
      <c r="E111" s="241" t="s">
        <v>19</v>
      </c>
      <c r="F111" s="242" t="s">
        <v>1381</v>
      </c>
      <c r="G111" s="240"/>
      <c r="H111" s="243">
        <v>20.399999999999999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272</v>
      </c>
      <c r="AU111" s="249" t="s">
        <v>79</v>
      </c>
      <c r="AV111" s="14" t="s">
        <v>79</v>
      </c>
      <c r="AW111" s="14" t="s">
        <v>274</v>
      </c>
      <c r="AX111" s="14" t="s">
        <v>74</v>
      </c>
      <c r="AY111" s="249" t="s">
        <v>116</v>
      </c>
    </row>
    <row r="112" s="2" customFormat="1" ht="16.5" customHeight="1">
      <c r="A112" s="41"/>
      <c r="B112" s="42"/>
      <c r="C112" s="272" t="s">
        <v>169</v>
      </c>
      <c r="D112" s="272" t="s">
        <v>472</v>
      </c>
      <c r="E112" s="273" t="s">
        <v>1371</v>
      </c>
      <c r="F112" s="274" t="s">
        <v>1372</v>
      </c>
      <c r="G112" s="275" t="s">
        <v>298</v>
      </c>
      <c r="H112" s="276">
        <v>10</v>
      </c>
      <c r="I112" s="277"/>
      <c r="J112" s="278">
        <f>ROUND(I112*H112,2)</f>
        <v>0</v>
      </c>
      <c r="K112" s="274" t="s">
        <v>123</v>
      </c>
      <c r="L112" s="279"/>
      <c r="M112" s="280" t="s">
        <v>19</v>
      </c>
      <c r="N112" s="281" t="s">
        <v>40</v>
      </c>
      <c r="O112" s="87"/>
      <c r="P112" s="213">
        <f>O112*H112</f>
        <v>0</v>
      </c>
      <c r="Q112" s="213">
        <v>9.0000000000000006E-05</v>
      </c>
      <c r="R112" s="213">
        <f>Q112*H112</f>
        <v>0.00090000000000000008</v>
      </c>
      <c r="S112" s="213">
        <v>0</v>
      </c>
      <c r="T112" s="214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5" t="s">
        <v>543</v>
      </c>
      <c r="AT112" s="215" t="s">
        <v>472</v>
      </c>
      <c r="AU112" s="215" t="s">
        <v>79</v>
      </c>
      <c r="AY112" s="20" t="s">
        <v>116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0" t="s">
        <v>74</v>
      </c>
      <c r="BK112" s="216">
        <f>ROUND(I112*H112,2)</f>
        <v>0</v>
      </c>
      <c r="BL112" s="20" t="s">
        <v>421</v>
      </c>
      <c r="BM112" s="215" t="s">
        <v>1566</v>
      </c>
    </row>
    <row r="113" s="2" customFormat="1" ht="44.25" customHeight="1">
      <c r="A113" s="41"/>
      <c r="B113" s="42"/>
      <c r="C113" s="204" t="s">
        <v>174</v>
      </c>
      <c r="D113" s="204" t="s">
        <v>119</v>
      </c>
      <c r="E113" s="205" t="s">
        <v>1383</v>
      </c>
      <c r="F113" s="206" t="s">
        <v>1384</v>
      </c>
      <c r="G113" s="207" t="s">
        <v>428</v>
      </c>
      <c r="H113" s="208">
        <v>0.36599999999999999</v>
      </c>
      <c r="I113" s="209"/>
      <c r="J113" s="210">
        <f>ROUND(I113*H113,2)</f>
        <v>0</v>
      </c>
      <c r="K113" s="206" t="s">
        <v>123</v>
      </c>
      <c r="L113" s="47"/>
      <c r="M113" s="211" t="s">
        <v>19</v>
      </c>
      <c r="N113" s="212" t="s">
        <v>40</v>
      </c>
      <c r="O113" s="87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5" t="s">
        <v>421</v>
      </c>
      <c r="AT113" s="215" t="s">
        <v>119</v>
      </c>
      <c r="AU113" s="215" t="s">
        <v>79</v>
      </c>
      <c r="AY113" s="20" t="s">
        <v>116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0" t="s">
        <v>74</v>
      </c>
      <c r="BK113" s="216">
        <f>ROUND(I113*H113,2)</f>
        <v>0</v>
      </c>
      <c r="BL113" s="20" t="s">
        <v>421</v>
      </c>
      <c r="BM113" s="215" t="s">
        <v>1567</v>
      </c>
    </row>
    <row r="114" s="2" customFormat="1">
      <c r="A114" s="41"/>
      <c r="B114" s="42"/>
      <c r="C114" s="43"/>
      <c r="D114" s="217" t="s">
        <v>126</v>
      </c>
      <c r="E114" s="43"/>
      <c r="F114" s="218" t="s">
        <v>1386</v>
      </c>
      <c r="G114" s="43"/>
      <c r="H114" s="43"/>
      <c r="I114" s="219"/>
      <c r="J114" s="43"/>
      <c r="K114" s="43"/>
      <c r="L114" s="47"/>
      <c r="M114" s="220"/>
      <c r="N114" s="221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126</v>
      </c>
      <c r="AU114" s="20" t="s">
        <v>79</v>
      </c>
    </row>
    <row r="115" s="12" customFormat="1" ht="22.8" customHeight="1">
      <c r="A115" s="12"/>
      <c r="B115" s="188"/>
      <c r="C115" s="189"/>
      <c r="D115" s="190" t="s">
        <v>68</v>
      </c>
      <c r="E115" s="202" t="s">
        <v>1387</v>
      </c>
      <c r="F115" s="202" t="s">
        <v>1388</v>
      </c>
      <c r="G115" s="189"/>
      <c r="H115" s="189"/>
      <c r="I115" s="192"/>
      <c r="J115" s="203">
        <f>BK115</f>
        <v>0</v>
      </c>
      <c r="K115" s="189"/>
      <c r="L115" s="194"/>
      <c r="M115" s="195"/>
      <c r="N115" s="196"/>
      <c r="O115" s="196"/>
      <c r="P115" s="197">
        <f>SUM(P116:P120)</f>
        <v>0</v>
      </c>
      <c r="Q115" s="196"/>
      <c r="R115" s="197">
        <f>SUM(R116:R120)</f>
        <v>0.5</v>
      </c>
      <c r="S115" s="196"/>
      <c r="T115" s="198">
        <f>SUM(T116:T120)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9" t="s">
        <v>79</v>
      </c>
      <c r="AT115" s="200" t="s">
        <v>68</v>
      </c>
      <c r="AU115" s="200" t="s">
        <v>74</v>
      </c>
      <c r="AY115" s="199" t="s">
        <v>116</v>
      </c>
      <c r="BK115" s="201">
        <f>SUM(BK116:BK120)</f>
        <v>0</v>
      </c>
    </row>
    <row r="116" s="2" customFormat="1" ht="16.5" customHeight="1">
      <c r="A116" s="41"/>
      <c r="B116" s="42"/>
      <c r="C116" s="204" t="s">
        <v>179</v>
      </c>
      <c r="D116" s="204" t="s">
        <v>119</v>
      </c>
      <c r="E116" s="205" t="s">
        <v>1389</v>
      </c>
      <c r="F116" s="206" t="s">
        <v>1390</v>
      </c>
      <c r="G116" s="207" t="s">
        <v>1391</v>
      </c>
      <c r="H116" s="208">
        <v>72</v>
      </c>
      <c r="I116" s="209"/>
      <c r="J116" s="210">
        <f>ROUND(I116*H116,2)</f>
        <v>0</v>
      </c>
      <c r="K116" s="206" t="s">
        <v>19</v>
      </c>
      <c r="L116" s="47"/>
      <c r="M116" s="211" t="s">
        <v>19</v>
      </c>
      <c r="N116" s="212" t="s">
        <v>40</v>
      </c>
      <c r="O116" s="87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5" t="s">
        <v>421</v>
      </c>
      <c r="AT116" s="215" t="s">
        <v>119</v>
      </c>
      <c r="AU116" s="215" t="s">
        <v>79</v>
      </c>
      <c r="AY116" s="20" t="s">
        <v>116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20" t="s">
        <v>74</v>
      </c>
      <c r="BK116" s="216">
        <f>ROUND(I116*H116,2)</f>
        <v>0</v>
      </c>
      <c r="BL116" s="20" t="s">
        <v>421</v>
      </c>
      <c r="BM116" s="215" t="s">
        <v>1568</v>
      </c>
    </row>
    <row r="117" s="2" customFormat="1" ht="16.5" customHeight="1">
      <c r="A117" s="41"/>
      <c r="B117" s="42"/>
      <c r="C117" s="204" t="s">
        <v>184</v>
      </c>
      <c r="D117" s="204" t="s">
        <v>119</v>
      </c>
      <c r="E117" s="205" t="s">
        <v>1393</v>
      </c>
      <c r="F117" s="206" t="s">
        <v>1394</v>
      </c>
      <c r="G117" s="207" t="s">
        <v>1391</v>
      </c>
      <c r="H117" s="208">
        <v>72</v>
      </c>
      <c r="I117" s="209"/>
      <c r="J117" s="210">
        <f>ROUND(I117*H117,2)</f>
        <v>0</v>
      </c>
      <c r="K117" s="206" t="s">
        <v>19</v>
      </c>
      <c r="L117" s="47"/>
      <c r="M117" s="211" t="s">
        <v>19</v>
      </c>
      <c r="N117" s="212" t="s">
        <v>40</v>
      </c>
      <c r="O117" s="87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5" t="s">
        <v>421</v>
      </c>
      <c r="AT117" s="215" t="s">
        <v>119</v>
      </c>
      <c r="AU117" s="215" t="s">
        <v>79</v>
      </c>
      <c r="AY117" s="20" t="s">
        <v>116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20" t="s">
        <v>74</v>
      </c>
      <c r="BK117" s="216">
        <f>ROUND(I117*H117,2)</f>
        <v>0</v>
      </c>
      <c r="BL117" s="20" t="s">
        <v>421</v>
      </c>
      <c r="BM117" s="215" t="s">
        <v>1569</v>
      </c>
    </row>
    <row r="118" s="2" customFormat="1" ht="16.5" customHeight="1">
      <c r="A118" s="41"/>
      <c r="B118" s="42"/>
      <c r="C118" s="204" t="s">
        <v>407</v>
      </c>
      <c r="D118" s="204" t="s">
        <v>119</v>
      </c>
      <c r="E118" s="205" t="s">
        <v>1396</v>
      </c>
      <c r="F118" s="206" t="s">
        <v>1397</v>
      </c>
      <c r="G118" s="207" t="s">
        <v>1391</v>
      </c>
      <c r="H118" s="208">
        <v>24</v>
      </c>
      <c r="I118" s="209"/>
      <c r="J118" s="210">
        <f>ROUND(I118*H118,2)</f>
        <v>0</v>
      </c>
      <c r="K118" s="206" t="s">
        <v>19</v>
      </c>
      <c r="L118" s="47"/>
      <c r="M118" s="211" t="s">
        <v>19</v>
      </c>
      <c r="N118" s="212" t="s">
        <v>40</v>
      </c>
      <c r="O118" s="87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5" t="s">
        <v>421</v>
      </c>
      <c r="AT118" s="215" t="s">
        <v>119</v>
      </c>
      <c r="AU118" s="215" t="s">
        <v>79</v>
      </c>
      <c r="AY118" s="20" t="s">
        <v>116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20" t="s">
        <v>74</v>
      </c>
      <c r="BK118" s="216">
        <f>ROUND(I118*H118,2)</f>
        <v>0</v>
      </c>
      <c r="BL118" s="20" t="s">
        <v>421</v>
      </c>
      <c r="BM118" s="215" t="s">
        <v>1570</v>
      </c>
    </row>
    <row r="119" s="2" customFormat="1" ht="24.15" customHeight="1">
      <c r="A119" s="41"/>
      <c r="B119" s="42"/>
      <c r="C119" s="204" t="s">
        <v>8</v>
      </c>
      <c r="D119" s="204" t="s">
        <v>119</v>
      </c>
      <c r="E119" s="205" t="s">
        <v>1399</v>
      </c>
      <c r="F119" s="206" t="s">
        <v>1400</v>
      </c>
      <c r="G119" s="207" t="s">
        <v>147</v>
      </c>
      <c r="H119" s="208">
        <v>1</v>
      </c>
      <c r="I119" s="209"/>
      <c r="J119" s="210">
        <f>ROUND(I119*H119,2)</f>
        <v>0</v>
      </c>
      <c r="K119" s="206" t="s">
        <v>19</v>
      </c>
      <c r="L119" s="47"/>
      <c r="M119" s="211" t="s">
        <v>19</v>
      </c>
      <c r="N119" s="212" t="s">
        <v>40</v>
      </c>
      <c r="O119" s="87"/>
      <c r="P119" s="213">
        <f>O119*H119</f>
        <v>0</v>
      </c>
      <c r="Q119" s="213">
        <v>0.5</v>
      </c>
      <c r="R119" s="213">
        <f>Q119*H119</f>
        <v>0.5</v>
      </c>
      <c r="S119" s="213">
        <v>0</v>
      </c>
      <c r="T119" s="214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5" t="s">
        <v>421</v>
      </c>
      <c r="AT119" s="215" t="s">
        <v>119</v>
      </c>
      <c r="AU119" s="215" t="s">
        <v>79</v>
      </c>
      <c r="AY119" s="20" t="s">
        <v>116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20" t="s">
        <v>74</v>
      </c>
      <c r="BK119" s="216">
        <f>ROUND(I119*H119,2)</f>
        <v>0</v>
      </c>
      <c r="BL119" s="20" t="s">
        <v>421</v>
      </c>
      <c r="BM119" s="215" t="s">
        <v>1571</v>
      </c>
    </row>
    <row r="120" s="2" customFormat="1">
      <c r="A120" s="41"/>
      <c r="B120" s="42"/>
      <c r="C120" s="43"/>
      <c r="D120" s="230" t="s">
        <v>1402</v>
      </c>
      <c r="E120" s="43"/>
      <c r="F120" s="283" t="s">
        <v>1403</v>
      </c>
      <c r="G120" s="43"/>
      <c r="H120" s="43"/>
      <c r="I120" s="219"/>
      <c r="J120" s="43"/>
      <c r="K120" s="43"/>
      <c r="L120" s="47"/>
      <c r="M120" s="220"/>
      <c r="N120" s="221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1402</v>
      </c>
      <c r="AU120" s="20" t="s">
        <v>79</v>
      </c>
    </row>
    <row r="121" s="12" customFormat="1" ht="22.8" customHeight="1">
      <c r="A121" s="12"/>
      <c r="B121" s="188"/>
      <c r="C121" s="189"/>
      <c r="D121" s="190" t="s">
        <v>68</v>
      </c>
      <c r="E121" s="202" t="s">
        <v>1405</v>
      </c>
      <c r="F121" s="202" t="s">
        <v>1406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SUM(P122:P142)</f>
        <v>0</v>
      </c>
      <c r="Q121" s="196"/>
      <c r="R121" s="197">
        <f>SUM(R122:R142)</f>
        <v>1.6013431600000001</v>
      </c>
      <c r="S121" s="196"/>
      <c r="T121" s="198">
        <f>SUM(T122:T142)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9" t="s">
        <v>79</v>
      </c>
      <c r="AT121" s="200" t="s">
        <v>68</v>
      </c>
      <c r="AU121" s="200" t="s">
        <v>74</v>
      </c>
      <c r="AY121" s="199" t="s">
        <v>116</v>
      </c>
      <c r="BK121" s="201">
        <f>SUM(BK122:BK142)</f>
        <v>0</v>
      </c>
    </row>
    <row r="122" s="2" customFormat="1" ht="49.05" customHeight="1">
      <c r="A122" s="41"/>
      <c r="B122" s="42"/>
      <c r="C122" s="204" t="s">
        <v>421</v>
      </c>
      <c r="D122" s="204" t="s">
        <v>119</v>
      </c>
      <c r="E122" s="205" t="s">
        <v>1407</v>
      </c>
      <c r="F122" s="206" t="s">
        <v>1408</v>
      </c>
      <c r="G122" s="207" t="s">
        <v>298</v>
      </c>
      <c r="H122" s="208">
        <v>30</v>
      </c>
      <c r="I122" s="209"/>
      <c r="J122" s="210">
        <f>ROUND(I122*H122,2)</f>
        <v>0</v>
      </c>
      <c r="K122" s="206" t="s">
        <v>123</v>
      </c>
      <c r="L122" s="47"/>
      <c r="M122" s="211" t="s">
        <v>19</v>
      </c>
      <c r="N122" s="212" t="s">
        <v>40</v>
      </c>
      <c r="O122" s="87"/>
      <c r="P122" s="213">
        <f>O122*H122</f>
        <v>0</v>
      </c>
      <c r="Q122" s="213">
        <v>0.00157647</v>
      </c>
      <c r="R122" s="213">
        <f>Q122*H122</f>
        <v>0.047294099999999999</v>
      </c>
      <c r="S122" s="213">
        <v>0</v>
      </c>
      <c r="T122" s="214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5" t="s">
        <v>421</v>
      </c>
      <c r="AT122" s="215" t="s">
        <v>119</v>
      </c>
      <c r="AU122" s="215" t="s">
        <v>79</v>
      </c>
      <c r="AY122" s="20" t="s">
        <v>116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20" t="s">
        <v>74</v>
      </c>
      <c r="BK122" s="216">
        <f>ROUND(I122*H122,2)</f>
        <v>0</v>
      </c>
      <c r="BL122" s="20" t="s">
        <v>421</v>
      </c>
      <c r="BM122" s="215" t="s">
        <v>1572</v>
      </c>
    </row>
    <row r="123" s="2" customFormat="1">
      <c r="A123" s="41"/>
      <c r="B123" s="42"/>
      <c r="C123" s="43"/>
      <c r="D123" s="217" t="s">
        <v>126</v>
      </c>
      <c r="E123" s="43"/>
      <c r="F123" s="218" t="s">
        <v>1410</v>
      </c>
      <c r="G123" s="43"/>
      <c r="H123" s="43"/>
      <c r="I123" s="219"/>
      <c r="J123" s="43"/>
      <c r="K123" s="43"/>
      <c r="L123" s="47"/>
      <c r="M123" s="220"/>
      <c r="N123" s="221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126</v>
      </c>
      <c r="AU123" s="20" t="s">
        <v>79</v>
      </c>
    </row>
    <row r="124" s="2" customFormat="1" ht="49.05" customHeight="1">
      <c r="A124" s="41"/>
      <c r="B124" s="42"/>
      <c r="C124" s="204" t="s">
        <v>191</v>
      </c>
      <c r="D124" s="204" t="s">
        <v>119</v>
      </c>
      <c r="E124" s="205" t="s">
        <v>1411</v>
      </c>
      <c r="F124" s="206" t="s">
        <v>1412</v>
      </c>
      <c r="G124" s="207" t="s">
        <v>298</v>
      </c>
      <c r="H124" s="208">
        <v>194</v>
      </c>
      <c r="I124" s="209"/>
      <c r="J124" s="210">
        <f>ROUND(I124*H124,2)</f>
        <v>0</v>
      </c>
      <c r="K124" s="206" t="s">
        <v>123</v>
      </c>
      <c r="L124" s="47"/>
      <c r="M124" s="211" t="s">
        <v>19</v>
      </c>
      <c r="N124" s="212" t="s">
        <v>40</v>
      </c>
      <c r="O124" s="87"/>
      <c r="P124" s="213">
        <f>O124*H124</f>
        <v>0</v>
      </c>
      <c r="Q124" s="213">
        <v>0.00628628</v>
      </c>
      <c r="R124" s="213">
        <f>Q124*H124</f>
        <v>1.2195383200000001</v>
      </c>
      <c r="S124" s="213">
        <v>0</v>
      </c>
      <c r="T124" s="214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5" t="s">
        <v>421</v>
      </c>
      <c r="AT124" s="215" t="s">
        <v>119</v>
      </c>
      <c r="AU124" s="215" t="s">
        <v>79</v>
      </c>
      <c r="AY124" s="20" t="s">
        <v>116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20" t="s">
        <v>74</v>
      </c>
      <c r="BK124" s="216">
        <f>ROUND(I124*H124,2)</f>
        <v>0</v>
      </c>
      <c r="BL124" s="20" t="s">
        <v>421</v>
      </c>
      <c r="BM124" s="215" t="s">
        <v>1573</v>
      </c>
    </row>
    <row r="125" s="2" customFormat="1">
      <c r="A125" s="41"/>
      <c r="B125" s="42"/>
      <c r="C125" s="43"/>
      <c r="D125" s="217" t="s">
        <v>126</v>
      </c>
      <c r="E125" s="43"/>
      <c r="F125" s="218" t="s">
        <v>1414</v>
      </c>
      <c r="G125" s="43"/>
      <c r="H125" s="43"/>
      <c r="I125" s="219"/>
      <c r="J125" s="43"/>
      <c r="K125" s="43"/>
      <c r="L125" s="47"/>
      <c r="M125" s="220"/>
      <c r="N125" s="221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126</v>
      </c>
      <c r="AU125" s="20" t="s">
        <v>79</v>
      </c>
    </row>
    <row r="126" s="2" customFormat="1" ht="16.5" customHeight="1">
      <c r="A126" s="41"/>
      <c r="B126" s="42"/>
      <c r="C126" s="272" t="s">
        <v>196</v>
      </c>
      <c r="D126" s="272" t="s">
        <v>472</v>
      </c>
      <c r="E126" s="273" t="s">
        <v>1415</v>
      </c>
      <c r="F126" s="274" t="s">
        <v>1416</v>
      </c>
      <c r="G126" s="275" t="s">
        <v>740</v>
      </c>
      <c r="H126" s="276">
        <v>2</v>
      </c>
      <c r="I126" s="277"/>
      <c r="J126" s="278">
        <f>ROUND(I126*H126,2)</f>
        <v>0</v>
      </c>
      <c r="K126" s="274" t="s">
        <v>123</v>
      </c>
      <c r="L126" s="279"/>
      <c r="M126" s="280" t="s">
        <v>19</v>
      </c>
      <c r="N126" s="281" t="s">
        <v>40</v>
      </c>
      <c r="O126" s="87"/>
      <c r="P126" s="213">
        <f>O126*H126</f>
        <v>0</v>
      </c>
      <c r="Q126" s="213">
        <v>0.00022000000000000001</v>
      </c>
      <c r="R126" s="213">
        <f>Q126*H126</f>
        <v>0.00044000000000000002</v>
      </c>
      <c r="S126" s="213">
        <v>0</v>
      </c>
      <c r="T126" s="214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5" t="s">
        <v>543</v>
      </c>
      <c r="AT126" s="215" t="s">
        <v>472</v>
      </c>
      <c r="AU126" s="215" t="s">
        <v>79</v>
      </c>
      <c r="AY126" s="20" t="s">
        <v>116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20" t="s">
        <v>74</v>
      </c>
      <c r="BK126" s="216">
        <f>ROUND(I126*H126,2)</f>
        <v>0</v>
      </c>
      <c r="BL126" s="20" t="s">
        <v>421</v>
      </c>
      <c r="BM126" s="215" t="s">
        <v>1574</v>
      </c>
    </row>
    <row r="127" s="2" customFormat="1" ht="37.8" customHeight="1">
      <c r="A127" s="41"/>
      <c r="B127" s="42"/>
      <c r="C127" s="204" t="s">
        <v>201</v>
      </c>
      <c r="D127" s="204" t="s">
        <v>119</v>
      </c>
      <c r="E127" s="205" t="s">
        <v>1575</v>
      </c>
      <c r="F127" s="206" t="s">
        <v>1576</v>
      </c>
      <c r="G127" s="207" t="s">
        <v>298</v>
      </c>
      <c r="H127" s="208">
        <v>6</v>
      </c>
      <c r="I127" s="209"/>
      <c r="J127" s="210">
        <f>ROUND(I127*H127,2)</f>
        <v>0</v>
      </c>
      <c r="K127" s="206" t="s">
        <v>123</v>
      </c>
      <c r="L127" s="47"/>
      <c r="M127" s="211" t="s">
        <v>19</v>
      </c>
      <c r="N127" s="212" t="s">
        <v>40</v>
      </c>
      <c r="O127" s="87"/>
      <c r="P127" s="213">
        <f>O127*H127</f>
        <v>0</v>
      </c>
      <c r="Q127" s="213">
        <v>0.0079193900000000001</v>
      </c>
      <c r="R127" s="213">
        <f>Q127*H127</f>
        <v>0.047516340000000004</v>
      </c>
      <c r="S127" s="213">
        <v>0</v>
      </c>
      <c r="T127" s="214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5" t="s">
        <v>421</v>
      </c>
      <c r="AT127" s="215" t="s">
        <v>119</v>
      </c>
      <c r="AU127" s="215" t="s">
        <v>79</v>
      </c>
      <c r="AY127" s="20" t="s">
        <v>116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20" t="s">
        <v>74</v>
      </c>
      <c r="BK127" s="216">
        <f>ROUND(I127*H127,2)</f>
        <v>0</v>
      </c>
      <c r="BL127" s="20" t="s">
        <v>421</v>
      </c>
      <c r="BM127" s="215" t="s">
        <v>1577</v>
      </c>
    </row>
    <row r="128" s="2" customFormat="1">
      <c r="A128" s="41"/>
      <c r="B128" s="42"/>
      <c r="C128" s="43"/>
      <c r="D128" s="217" t="s">
        <v>126</v>
      </c>
      <c r="E128" s="43"/>
      <c r="F128" s="218" t="s">
        <v>1578</v>
      </c>
      <c r="G128" s="43"/>
      <c r="H128" s="43"/>
      <c r="I128" s="219"/>
      <c r="J128" s="43"/>
      <c r="K128" s="43"/>
      <c r="L128" s="47"/>
      <c r="M128" s="220"/>
      <c r="N128" s="221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126</v>
      </c>
      <c r="AU128" s="20" t="s">
        <v>79</v>
      </c>
    </row>
    <row r="129" s="2" customFormat="1" ht="37.8" customHeight="1">
      <c r="A129" s="41"/>
      <c r="B129" s="42"/>
      <c r="C129" s="204" t="s">
        <v>206</v>
      </c>
      <c r="D129" s="204" t="s">
        <v>119</v>
      </c>
      <c r="E129" s="205" t="s">
        <v>1418</v>
      </c>
      <c r="F129" s="206" t="s">
        <v>1419</v>
      </c>
      <c r="G129" s="207" t="s">
        <v>298</v>
      </c>
      <c r="H129" s="208">
        <v>20</v>
      </c>
      <c r="I129" s="209"/>
      <c r="J129" s="210">
        <f>ROUND(I129*H129,2)</f>
        <v>0</v>
      </c>
      <c r="K129" s="206" t="s">
        <v>123</v>
      </c>
      <c r="L129" s="47"/>
      <c r="M129" s="211" t="s">
        <v>19</v>
      </c>
      <c r="N129" s="212" t="s">
        <v>40</v>
      </c>
      <c r="O129" s="87"/>
      <c r="P129" s="213">
        <f>O129*H129</f>
        <v>0</v>
      </c>
      <c r="Q129" s="213">
        <v>0.013481720000000001</v>
      </c>
      <c r="R129" s="213">
        <f>Q129*H129</f>
        <v>0.2696344</v>
      </c>
      <c r="S129" s="213">
        <v>0</v>
      </c>
      <c r="T129" s="214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5" t="s">
        <v>421</v>
      </c>
      <c r="AT129" s="215" t="s">
        <v>119</v>
      </c>
      <c r="AU129" s="215" t="s">
        <v>79</v>
      </c>
      <c r="AY129" s="20" t="s">
        <v>116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20" t="s">
        <v>74</v>
      </c>
      <c r="BK129" s="216">
        <f>ROUND(I129*H129,2)</f>
        <v>0</v>
      </c>
      <c r="BL129" s="20" t="s">
        <v>421</v>
      </c>
      <c r="BM129" s="215" t="s">
        <v>1579</v>
      </c>
    </row>
    <row r="130" s="2" customFormat="1">
      <c r="A130" s="41"/>
      <c r="B130" s="42"/>
      <c r="C130" s="43"/>
      <c r="D130" s="217" t="s">
        <v>126</v>
      </c>
      <c r="E130" s="43"/>
      <c r="F130" s="218" t="s">
        <v>1421</v>
      </c>
      <c r="G130" s="43"/>
      <c r="H130" s="43"/>
      <c r="I130" s="219"/>
      <c r="J130" s="43"/>
      <c r="K130" s="43"/>
      <c r="L130" s="47"/>
      <c r="M130" s="220"/>
      <c r="N130" s="221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126</v>
      </c>
      <c r="AU130" s="20" t="s">
        <v>79</v>
      </c>
    </row>
    <row r="131" s="2" customFormat="1" ht="37.8" customHeight="1">
      <c r="A131" s="41"/>
      <c r="B131" s="42"/>
      <c r="C131" s="204" t="s">
        <v>7</v>
      </c>
      <c r="D131" s="204" t="s">
        <v>119</v>
      </c>
      <c r="E131" s="205" t="s">
        <v>1580</v>
      </c>
      <c r="F131" s="206" t="s">
        <v>1581</v>
      </c>
      <c r="G131" s="207" t="s">
        <v>298</v>
      </c>
      <c r="H131" s="208">
        <v>30</v>
      </c>
      <c r="I131" s="209"/>
      <c r="J131" s="210">
        <f>ROUND(I131*H131,2)</f>
        <v>0</v>
      </c>
      <c r="K131" s="206" t="s">
        <v>123</v>
      </c>
      <c r="L131" s="47"/>
      <c r="M131" s="211" t="s">
        <v>19</v>
      </c>
      <c r="N131" s="212" t="s">
        <v>40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5" t="s">
        <v>421</v>
      </c>
      <c r="AT131" s="215" t="s">
        <v>119</v>
      </c>
      <c r="AU131" s="215" t="s">
        <v>79</v>
      </c>
      <c r="AY131" s="20" t="s">
        <v>116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20" t="s">
        <v>74</v>
      </c>
      <c r="BK131" s="216">
        <f>ROUND(I131*H131,2)</f>
        <v>0</v>
      </c>
      <c r="BL131" s="20" t="s">
        <v>421</v>
      </c>
      <c r="BM131" s="215" t="s">
        <v>1582</v>
      </c>
    </row>
    <row r="132" s="2" customFormat="1">
      <c r="A132" s="41"/>
      <c r="B132" s="42"/>
      <c r="C132" s="43"/>
      <c r="D132" s="217" t="s">
        <v>126</v>
      </c>
      <c r="E132" s="43"/>
      <c r="F132" s="218" t="s">
        <v>1583</v>
      </c>
      <c r="G132" s="43"/>
      <c r="H132" s="43"/>
      <c r="I132" s="219"/>
      <c r="J132" s="43"/>
      <c r="K132" s="43"/>
      <c r="L132" s="47"/>
      <c r="M132" s="220"/>
      <c r="N132" s="221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126</v>
      </c>
      <c r="AU132" s="20" t="s">
        <v>79</v>
      </c>
    </row>
    <row r="133" s="2" customFormat="1" ht="44.25" customHeight="1">
      <c r="A133" s="41"/>
      <c r="B133" s="42"/>
      <c r="C133" s="204" t="s">
        <v>216</v>
      </c>
      <c r="D133" s="204" t="s">
        <v>119</v>
      </c>
      <c r="E133" s="205" t="s">
        <v>1422</v>
      </c>
      <c r="F133" s="206" t="s">
        <v>1423</v>
      </c>
      <c r="G133" s="207" t="s">
        <v>298</v>
      </c>
      <c r="H133" s="208">
        <v>194</v>
      </c>
      <c r="I133" s="209"/>
      <c r="J133" s="210">
        <f>ROUND(I133*H133,2)</f>
        <v>0</v>
      </c>
      <c r="K133" s="206" t="s">
        <v>123</v>
      </c>
      <c r="L133" s="47"/>
      <c r="M133" s="211" t="s">
        <v>19</v>
      </c>
      <c r="N133" s="212" t="s">
        <v>40</v>
      </c>
      <c r="O133" s="8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5" t="s">
        <v>421</v>
      </c>
      <c r="AT133" s="215" t="s">
        <v>119</v>
      </c>
      <c r="AU133" s="215" t="s">
        <v>79</v>
      </c>
      <c r="AY133" s="20" t="s">
        <v>116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20" t="s">
        <v>74</v>
      </c>
      <c r="BK133" s="216">
        <f>ROUND(I133*H133,2)</f>
        <v>0</v>
      </c>
      <c r="BL133" s="20" t="s">
        <v>421</v>
      </c>
      <c r="BM133" s="215" t="s">
        <v>1584</v>
      </c>
    </row>
    <row r="134" s="2" customFormat="1">
      <c r="A134" s="41"/>
      <c r="B134" s="42"/>
      <c r="C134" s="43"/>
      <c r="D134" s="217" t="s">
        <v>126</v>
      </c>
      <c r="E134" s="43"/>
      <c r="F134" s="218" t="s">
        <v>1425</v>
      </c>
      <c r="G134" s="43"/>
      <c r="H134" s="43"/>
      <c r="I134" s="219"/>
      <c r="J134" s="43"/>
      <c r="K134" s="43"/>
      <c r="L134" s="47"/>
      <c r="M134" s="220"/>
      <c r="N134" s="221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126</v>
      </c>
      <c r="AU134" s="20" t="s">
        <v>79</v>
      </c>
    </row>
    <row r="135" s="2" customFormat="1" ht="44.25" customHeight="1">
      <c r="A135" s="41"/>
      <c r="B135" s="42"/>
      <c r="C135" s="204" t="s">
        <v>493</v>
      </c>
      <c r="D135" s="204" t="s">
        <v>119</v>
      </c>
      <c r="E135" s="205" t="s">
        <v>1585</v>
      </c>
      <c r="F135" s="206" t="s">
        <v>1586</v>
      </c>
      <c r="G135" s="207" t="s">
        <v>298</v>
      </c>
      <c r="H135" s="208">
        <v>6</v>
      </c>
      <c r="I135" s="209"/>
      <c r="J135" s="210">
        <f>ROUND(I135*H135,2)</f>
        <v>0</v>
      </c>
      <c r="K135" s="206" t="s">
        <v>123</v>
      </c>
      <c r="L135" s="47"/>
      <c r="M135" s="211" t="s">
        <v>19</v>
      </c>
      <c r="N135" s="212" t="s">
        <v>40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5" t="s">
        <v>421</v>
      </c>
      <c r="AT135" s="215" t="s">
        <v>119</v>
      </c>
      <c r="AU135" s="215" t="s">
        <v>79</v>
      </c>
      <c r="AY135" s="20" t="s">
        <v>116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20" t="s">
        <v>74</v>
      </c>
      <c r="BK135" s="216">
        <f>ROUND(I135*H135,2)</f>
        <v>0</v>
      </c>
      <c r="BL135" s="20" t="s">
        <v>421</v>
      </c>
      <c r="BM135" s="215" t="s">
        <v>1587</v>
      </c>
    </row>
    <row r="136" s="2" customFormat="1">
      <c r="A136" s="41"/>
      <c r="B136" s="42"/>
      <c r="C136" s="43"/>
      <c r="D136" s="217" t="s">
        <v>126</v>
      </c>
      <c r="E136" s="43"/>
      <c r="F136" s="218" t="s">
        <v>1588</v>
      </c>
      <c r="G136" s="43"/>
      <c r="H136" s="43"/>
      <c r="I136" s="219"/>
      <c r="J136" s="43"/>
      <c r="K136" s="43"/>
      <c r="L136" s="47"/>
      <c r="M136" s="220"/>
      <c r="N136" s="221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126</v>
      </c>
      <c r="AU136" s="20" t="s">
        <v>79</v>
      </c>
    </row>
    <row r="137" s="2" customFormat="1" ht="44.25" customHeight="1">
      <c r="A137" s="41"/>
      <c r="B137" s="42"/>
      <c r="C137" s="204" t="s">
        <v>500</v>
      </c>
      <c r="D137" s="204" t="s">
        <v>119</v>
      </c>
      <c r="E137" s="205" t="s">
        <v>1426</v>
      </c>
      <c r="F137" s="206" t="s">
        <v>1427</v>
      </c>
      <c r="G137" s="207" t="s">
        <v>298</v>
      </c>
      <c r="H137" s="208">
        <v>20</v>
      </c>
      <c r="I137" s="209"/>
      <c r="J137" s="210">
        <f>ROUND(I137*H137,2)</f>
        <v>0</v>
      </c>
      <c r="K137" s="206" t="s">
        <v>123</v>
      </c>
      <c r="L137" s="47"/>
      <c r="M137" s="211" t="s">
        <v>19</v>
      </c>
      <c r="N137" s="212" t="s">
        <v>40</v>
      </c>
      <c r="O137" s="8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5" t="s">
        <v>421</v>
      </c>
      <c r="AT137" s="215" t="s">
        <v>119</v>
      </c>
      <c r="AU137" s="215" t="s">
        <v>79</v>
      </c>
      <c r="AY137" s="20" t="s">
        <v>116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20" t="s">
        <v>74</v>
      </c>
      <c r="BK137" s="216">
        <f>ROUND(I137*H137,2)</f>
        <v>0</v>
      </c>
      <c r="BL137" s="20" t="s">
        <v>421</v>
      </c>
      <c r="BM137" s="215" t="s">
        <v>1589</v>
      </c>
    </row>
    <row r="138" s="2" customFormat="1">
      <c r="A138" s="41"/>
      <c r="B138" s="42"/>
      <c r="C138" s="43"/>
      <c r="D138" s="217" t="s">
        <v>126</v>
      </c>
      <c r="E138" s="43"/>
      <c r="F138" s="218" t="s">
        <v>1429</v>
      </c>
      <c r="G138" s="43"/>
      <c r="H138" s="43"/>
      <c r="I138" s="219"/>
      <c r="J138" s="43"/>
      <c r="K138" s="43"/>
      <c r="L138" s="47"/>
      <c r="M138" s="220"/>
      <c r="N138" s="221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126</v>
      </c>
      <c r="AU138" s="20" t="s">
        <v>79</v>
      </c>
    </row>
    <row r="139" s="2" customFormat="1" ht="37.8" customHeight="1">
      <c r="A139" s="41"/>
      <c r="B139" s="42"/>
      <c r="C139" s="204" t="s">
        <v>223</v>
      </c>
      <c r="D139" s="204" t="s">
        <v>119</v>
      </c>
      <c r="E139" s="205" t="s">
        <v>1590</v>
      </c>
      <c r="F139" s="206" t="s">
        <v>1591</v>
      </c>
      <c r="G139" s="207" t="s">
        <v>740</v>
      </c>
      <c r="H139" s="208">
        <v>8</v>
      </c>
      <c r="I139" s="209"/>
      <c r="J139" s="210">
        <f>ROUND(I139*H139,2)</f>
        <v>0</v>
      </c>
      <c r="K139" s="206" t="s">
        <v>123</v>
      </c>
      <c r="L139" s="47"/>
      <c r="M139" s="211" t="s">
        <v>19</v>
      </c>
      <c r="N139" s="212" t="s">
        <v>40</v>
      </c>
      <c r="O139" s="87"/>
      <c r="P139" s="213">
        <f>O139*H139</f>
        <v>0</v>
      </c>
      <c r="Q139" s="213">
        <v>0.0021150000000000001</v>
      </c>
      <c r="R139" s="213">
        <f>Q139*H139</f>
        <v>0.016920000000000001</v>
      </c>
      <c r="S139" s="213">
        <v>0</v>
      </c>
      <c r="T139" s="214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5" t="s">
        <v>421</v>
      </c>
      <c r="AT139" s="215" t="s">
        <v>119</v>
      </c>
      <c r="AU139" s="215" t="s">
        <v>79</v>
      </c>
      <c r="AY139" s="20" t="s">
        <v>116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20" t="s">
        <v>74</v>
      </c>
      <c r="BK139" s="216">
        <f>ROUND(I139*H139,2)</f>
        <v>0</v>
      </c>
      <c r="BL139" s="20" t="s">
        <v>421</v>
      </c>
      <c r="BM139" s="215" t="s">
        <v>1592</v>
      </c>
    </row>
    <row r="140" s="2" customFormat="1">
      <c r="A140" s="41"/>
      <c r="B140" s="42"/>
      <c r="C140" s="43"/>
      <c r="D140" s="217" t="s">
        <v>126</v>
      </c>
      <c r="E140" s="43"/>
      <c r="F140" s="218" t="s">
        <v>1593</v>
      </c>
      <c r="G140" s="43"/>
      <c r="H140" s="43"/>
      <c r="I140" s="219"/>
      <c r="J140" s="43"/>
      <c r="K140" s="43"/>
      <c r="L140" s="47"/>
      <c r="M140" s="220"/>
      <c r="N140" s="221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126</v>
      </c>
      <c r="AU140" s="20" t="s">
        <v>79</v>
      </c>
    </row>
    <row r="141" s="2" customFormat="1" ht="44.25" customHeight="1">
      <c r="A141" s="41"/>
      <c r="B141" s="42"/>
      <c r="C141" s="204" t="s">
        <v>230</v>
      </c>
      <c r="D141" s="204" t="s">
        <v>119</v>
      </c>
      <c r="E141" s="205" t="s">
        <v>1430</v>
      </c>
      <c r="F141" s="206" t="s">
        <v>1431</v>
      </c>
      <c r="G141" s="207" t="s">
        <v>428</v>
      </c>
      <c r="H141" s="208">
        <v>1.6020000000000001</v>
      </c>
      <c r="I141" s="209"/>
      <c r="J141" s="210">
        <f>ROUND(I141*H141,2)</f>
        <v>0</v>
      </c>
      <c r="K141" s="206" t="s">
        <v>123</v>
      </c>
      <c r="L141" s="47"/>
      <c r="M141" s="211" t="s">
        <v>19</v>
      </c>
      <c r="N141" s="212" t="s">
        <v>40</v>
      </c>
      <c r="O141" s="87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5" t="s">
        <v>421</v>
      </c>
      <c r="AT141" s="215" t="s">
        <v>119</v>
      </c>
      <c r="AU141" s="215" t="s">
        <v>79</v>
      </c>
      <c r="AY141" s="20" t="s">
        <v>116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20" t="s">
        <v>74</v>
      </c>
      <c r="BK141" s="216">
        <f>ROUND(I141*H141,2)</f>
        <v>0</v>
      </c>
      <c r="BL141" s="20" t="s">
        <v>421</v>
      </c>
      <c r="BM141" s="215" t="s">
        <v>1594</v>
      </c>
    </row>
    <row r="142" s="2" customFormat="1">
      <c r="A142" s="41"/>
      <c r="B142" s="42"/>
      <c r="C142" s="43"/>
      <c r="D142" s="217" t="s">
        <v>126</v>
      </c>
      <c r="E142" s="43"/>
      <c r="F142" s="218" t="s">
        <v>1433</v>
      </c>
      <c r="G142" s="43"/>
      <c r="H142" s="43"/>
      <c r="I142" s="219"/>
      <c r="J142" s="43"/>
      <c r="K142" s="43"/>
      <c r="L142" s="47"/>
      <c r="M142" s="220"/>
      <c r="N142" s="221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126</v>
      </c>
      <c r="AU142" s="20" t="s">
        <v>79</v>
      </c>
    </row>
    <row r="143" s="12" customFormat="1" ht="22.8" customHeight="1">
      <c r="A143" s="12"/>
      <c r="B143" s="188"/>
      <c r="C143" s="189"/>
      <c r="D143" s="190" t="s">
        <v>68</v>
      </c>
      <c r="E143" s="202" t="s">
        <v>1595</v>
      </c>
      <c r="F143" s="202" t="s">
        <v>1596</v>
      </c>
      <c r="G143" s="189"/>
      <c r="H143" s="189"/>
      <c r="I143" s="192"/>
      <c r="J143" s="203">
        <f>BK143</f>
        <v>0</v>
      </c>
      <c r="K143" s="189"/>
      <c r="L143" s="194"/>
      <c r="M143" s="195"/>
      <c r="N143" s="196"/>
      <c r="O143" s="196"/>
      <c r="P143" s="197">
        <f>SUM(P144:P149)</f>
        <v>0</v>
      </c>
      <c r="Q143" s="196"/>
      <c r="R143" s="197">
        <f>SUM(R144:R149)</f>
        <v>0.0040345056000000001</v>
      </c>
      <c r="S143" s="196"/>
      <c r="T143" s="198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9" t="s">
        <v>79</v>
      </c>
      <c r="AT143" s="200" t="s">
        <v>68</v>
      </c>
      <c r="AU143" s="200" t="s">
        <v>74</v>
      </c>
      <c r="AY143" s="199" t="s">
        <v>116</v>
      </c>
      <c r="BK143" s="201">
        <f>SUM(BK144:BK149)</f>
        <v>0</v>
      </c>
    </row>
    <row r="144" s="2" customFormat="1" ht="24.15" customHeight="1">
      <c r="A144" s="41"/>
      <c r="B144" s="42"/>
      <c r="C144" s="204" t="s">
        <v>235</v>
      </c>
      <c r="D144" s="204" t="s">
        <v>119</v>
      </c>
      <c r="E144" s="205" t="s">
        <v>1597</v>
      </c>
      <c r="F144" s="206" t="s">
        <v>1598</v>
      </c>
      <c r="G144" s="207" t="s">
        <v>740</v>
      </c>
      <c r="H144" s="208">
        <v>8</v>
      </c>
      <c r="I144" s="209"/>
      <c r="J144" s="210">
        <f>ROUND(I144*H144,2)</f>
        <v>0</v>
      </c>
      <c r="K144" s="206" t="s">
        <v>123</v>
      </c>
      <c r="L144" s="47"/>
      <c r="M144" s="211" t="s">
        <v>19</v>
      </c>
      <c r="N144" s="212" t="s">
        <v>40</v>
      </c>
      <c r="O144" s="87"/>
      <c r="P144" s="213">
        <f>O144*H144</f>
        <v>0</v>
      </c>
      <c r="Q144" s="213">
        <v>0.00026931319999999999</v>
      </c>
      <c r="R144" s="213">
        <f>Q144*H144</f>
        <v>0.0021545055999999999</v>
      </c>
      <c r="S144" s="213">
        <v>0</v>
      </c>
      <c r="T144" s="214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5" t="s">
        <v>421</v>
      </c>
      <c r="AT144" s="215" t="s">
        <v>119</v>
      </c>
      <c r="AU144" s="215" t="s">
        <v>79</v>
      </c>
      <c r="AY144" s="20" t="s">
        <v>116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20" t="s">
        <v>74</v>
      </c>
      <c r="BK144" s="216">
        <f>ROUND(I144*H144,2)</f>
        <v>0</v>
      </c>
      <c r="BL144" s="20" t="s">
        <v>421</v>
      </c>
      <c r="BM144" s="215" t="s">
        <v>1599</v>
      </c>
    </row>
    <row r="145" s="2" customFormat="1">
      <c r="A145" s="41"/>
      <c r="B145" s="42"/>
      <c r="C145" s="43"/>
      <c r="D145" s="217" t="s">
        <v>126</v>
      </c>
      <c r="E145" s="43"/>
      <c r="F145" s="218" t="s">
        <v>1600</v>
      </c>
      <c r="G145" s="43"/>
      <c r="H145" s="43"/>
      <c r="I145" s="219"/>
      <c r="J145" s="43"/>
      <c r="K145" s="43"/>
      <c r="L145" s="47"/>
      <c r="M145" s="220"/>
      <c r="N145" s="221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126</v>
      </c>
      <c r="AU145" s="20" t="s">
        <v>79</v>
      </c>
    </row>
    <row r="146" s="2" customFormat="1" ht="21.75" customHeight="1">
      <c r="A146" s="41"/>
      <c r="B146" s="42"/>
      <c r="C146" s="204" t="s">
        <v>239</v>
      </c>
      <c r="D146" s="204" t="s">
        <v>119</v>
      </c>
      <c r="E146" s="205" t="s">
        <v>1601</v>
      </c>
      <c r="F146" s="206" t="s">
        <v>1602</v>
      </c>
      <c r="G146" s="207" t="s">
        <v>740</v>
      </c>
      <c r="H146" s="208">
        <v>8</v>
      </c>
      <c r="I146" s="209"/>
      <c r="J146" s="210">
        <f>ROUND(I146*H146,2)</f>
        <v>0</v>
      </c>
      <c r="K146" s="206" t="s">
        <v>123</v>
      </c>
      <c r="L146" s="47"/>
      <c r="M146" s="211" t="s">
        <v>19</v>
      </c>
      <c r="N146" s="212" t="s">
        <v>40</v>
      </c>
      <c r="O146" s="87"/>
      <c r="P146" s="213">
        <f>O146*H146</f>
        <v>0</v>
      </c>
      <c r="Q146" s="213">
        <v>0.00023499999999999999</v>
      </c>
      <c r="R146" s="213">
        <f>Q146*H146</f>
        <v>0.0018799999999999999</v>
      </c>
      <c r="S146" s="213">
        <v>0</v>
      </c>
      <c r="T146" s="214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5" t="s">
        <v>421</v>
      </c>
      <c r="AT146" s="215" t="s">
        <v>119</v>
      </c>
      <c r="AU146" s="215" t="s">
        <v>79</v>
      </c>
      <c r="AY146" s="20" t="s">
        <v>116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20" t="s">
        <v>74</v>
      </c>
      <c r="BK146" s="216">
        <f>ROUND(I146*H146,2)</f>
        <v>0</v>
      </c>
      <c r="BL146" s="20" t="s">
        <v>421</v>
      </c>
      <c r="BM146" s="215" t="s">
        <v>1603</v>
      </c>
    </row>
    <row r="147" s="2" customFormat="1">
      <c r="A147" s="41"/>
      <c r="B147" s="42"/>
      <c r="C147" s="43"/>
      <c r="D147" s="217" t="s">
        <v>126</v>
      </c>
      <c r="E147" s="43"/>
      <c r="F147" s="218" t="s">
        <v>1604</v>
      </c>
      <c r="G147" s="43"/>
      <c r="H147" s="43"/>
      <c r="I147" s="219"/>
      <c r="J147" s="43"/>
      <c r="K147" s="43"/>
      <c r="L147" s="47"/>
      <c r="M147" s="220"/>
      <c r="N147" s="221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126</v>
      </c>
      <c r="AU147" s="20" t="s">
        <v>79</v>
      </c>
    </row>
    <row r="148" s="2" customFormat="1" ht="37.8" customHeight="1">
      <c r="A148" s="41"/>
      <c r="B148" s="42"/>
      <c r="C148" s="204" t="s">
        <v>243</v>
      </c>
      <c r="D148" s="204" t="s">
        <v>119</v>
      </c>
      <c r="E148" s="205" t="s">
        <v>1605</v>
      </c>
      <c r="F148" s="206" t="s">
        <v>1606</v>
      </c>
      <c r="G148" s="207" t="s">
        <v>428</v>
      </c>
      <c r="H148" s="208">
        <v>0.0040000000000000001</v>
      </c>
      <c r="I148" s="209"/>
      <c r="J148" s="210">
        <f>ROUND(I148*H148,2)</f>
        <v>0</v>
      </c>
      <c r="K148" s="206" t="s">
        <v>123</v>
      </c>
      <c r="L148" s="47"/>
      <c r="M148" s="211" t="s">
        <v>19</v>
      </c>
      <c r="N148" s="212" t="s">
        <v>40</v>
      </c>
      <c r="O148" s="87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5" t="s">
        <v>421</v>
      </c>
      <c r="AT148" s="215" t="s">
        <v>119</v>
      </c>
      <c r="AU148" s="215" t="s">
        <v>79</v>
      </c>
      <c r="AY148" s="20" t="s">
        <v>116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20" t="s">
        <v>74</v>
      </c>
      <c r="BK148" s="216">
        <f>ROUND(I148*H148,2)</f>
        <v>0</v>
      </c>
      <c r="BL148" s="20" t="s">
        <v>421</v>
      </c>
      <c r="BM148" s="215" t="s">
        <v>1607</v>
      </c>
    </row>
    <row r="149" s="2" customFormat="1">
      <c r="A149" s="41"/>
      <c r="B149" s="42"/>
      <c r="C149" s="43"/>
      <c r="D149" s="217" t="s">
        <v>126</v>
      </c>
      <c r="E149" s="43"/>
      <c r="F149" s="218" t="s">
        <v>1608</v>
      </c>
      <c r="G149" s="43"/>
      <c r="H149" s="43"/>
      <c r="I149" s="219"/>
      <c r="J149" s="43"/>
      <c r="K149" s="43"/>
      <c r="L149" s="47"/>
      <c r="M149" s="220"/>
      <c r="N149" s="221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126</v>
      </c>
      <c r="AU149" s="20" t="s">
        <v>79</v>
      </c>
    </row>
    <row r="150" s="12" customFormat="1" ht="22.8" customHeight="1">
      <c r="A150" s="12"/>
      <c r="B150" s="188"/>
      <c r="C150" s="189"/>
      <c r="D150" s="190" t="s">
        <v>68</v>
      </c>
      <c r="E150" s="202" t="s">
        <v>1434</v>
      </c>
      <c r="F150" s="202" t="s">
        <v>1435</v>
      </c>
      <c r="G150" s="189"/>
      <c r="H150" s="189"/>
      <c r="I150" s="192"/>
      <c r="J150" s="203">
        <f>BK150</f>
        <v>0</v>
      </c>
      <c r="K150" s="189"/>
      <c r="L150" s="194"/>
      <c r="M150" s="195"/>
      <c r="N150" s="196"/>
      <c r="O150" s="196"/>
      <c r="P150" s="197">
        <f>SUM(P151:P157)</f>
        <v>0</v>
      </c>
      <c r="Q150" s="196"/>
      <c r="R150" s="197">
        <f>SUM(R151:R157)</f>
        <v>0.38346551463749995</v>
      </c>
      <c r="S150" s="196"/>
      <c r="T150" s="198">
        <f>SUM(T151:T157)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9" t="s">
        <v>79</v>
      </c>
      <c r="AT150" s="200" t="s">
        <v>68</v>
      </c>
      <c r="AU150" s="200" t="s">
        <v>74</v>
      </c>
      <c r="AY150" s="199" t="s">
        <v>116</v>
      </c>
      <c r="BK150" s="201">
        <f>SUM(BK151:BK157)</f>
        <v>0</v>
      </c>
    </row>
    <row r="151" s="2" customFormat="1" ht="24.15" customHeight="1">
      <c r="A151" s="41"/>
      <c r="B151" s="42"/>
      <c r="C151" s="204" t="s">
        <v>132</v>
      </c>
      <c r="D151" s="204" t="s">
        <v>119</v>
      </c>
      <c r="E151" s="205" t="s">
        <v>1436</v>
      </c>
      <c r="F151" s="206" t="s">
        <v>1437</v>
      </c>
      <c r="G151" s="207" t="s">
        <v>515</v>
      </c>
      <c r="H151" s="208">
        <v>75.429000000000002</v>
      </c>
      <c r="I151" s="209"/>
      <c r="J151" s="210">
        <f>ROUND(I151*H151,2)</f>
        <v>0</v>
      </c>
      <c r="K151" s="206" t="s">
        <v>123</v>
      </c>
      <c r="L151" s="47"/>
      <c r="M151" s="211" t="s">
        <v>19</v>
      </c>
      <c r="N151" s="212" t="s">
        <v>40</v>
      </c>
      <c r="O151" s="87"/>
      <c r="P151" s="213">
        <f>O151*H151</f>
        <v>0</v>
      </c>
      <c r="Q151" s="213">
        <v>6.7487499999999994E-05</v>
      </c>
      <c r="R151" s="213">
        <f>Q151*H151</f>
        <v>0.0050905146374999998</v>
      </c>
      <c r="S151" s="213">
        <v>0</v>
      </c>
      <c r="T151" s="214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5" t="s">
        <v>421</v>
      </c>
      <c r="AT151" s="215" t="s">
        <v>119</v>
      </c>
      <c r="AU151" s="215" t="s">
        <v>79</v>
      </c>
      <c r="AY151" s="20" t="s">
        <v>116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20" t="s">
        <v>74</v>
      </c>
      <c r="BK151" s="216">
        <f>ROUND(I151*H151,2)</f>
        <v>0</v>
      </c>
      <c r="BL151" s="20" t="s">
        <v>421</v>
      </c>
      <c r="BM151" s="215" t="s">
        <v>1609</v>
      </c>
    </row>
    <row r="152" s="2" customFormat="1">
      <c r="A152" s="41"/>
      <c r="B152" s="42"/>
      <c r="C152" s="43"/>
      <c r="D152" s="217" t="s">
        <v>126</v>
      </c>
      <c r="E152" s="43"/>
      <c r="F152" s="218" t="s">
        <v>1439</v>
      </c>
      <c r="G152" s="43"/>
      <c r="H152" s="43"/>
      <c r="I152" s="219"/>
      <c r="J152" s="43"/>
      <c r="K152" s="43"/>
      <c r="L152" s="47"/>
      <c r="M152" s="220"/>
      <c r="N152" s="221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126</v>
      </c>
      <c r="AU152" s="20" t="s">
        <v>79</v>
      </c>
    </row>
    <row r="153" s="2" customFormat="1" ht="24.15" customHeight="1">
      <c r="A153" s="41"/>
      <c r="B153" s="42"/>
      <c r="C153" s="272" t="s">
        <v>529</v>
      </c>
      <c r="D153" s="272" t="s">
        <v>472</v>
      </c>
      <c r="E153" s="273" t="s">
        <v>1440</v>
      </c>
      <c r="F153" s="274" t="s">
        <v>1441</v>
      </c>
      <c r="G153" s="275" t="s">
        <v>740</v>
      </c>
      <c r="H153" s="276">
        <v>64</v>
      </c>
      <c r="I153" s="277"/>
      <c r="J153" s="278">
        <f>ROUND(I153*H153,2)</f>
        <v>0</v>
      </c>
      <c r="K153" s="274" t="s">
        <v>19</v>
      </c>
      <c r="L153" s="279"/>
      <c r="M153" s="280" t="s">
        <v>19</v>
      </c>
      <c r="N153" s="281" t="s">
        <v>40</v>
      </c>
      <c r="O153" s="87"/>
      <c r="P153" s="213">
        <f>O153*H153</f>
        <v>0</v>
      </c>
      <c r="Q153" s="213">
        <v>0.0057999999999999996</v>
      </c>
      <c r="R153" s="213">
        <f>Q153*H153</f>
        <v>0.37119999999999997</v>
      </c>
      <c r="S153" s="213">
        <v>0</v>
      </c>
      <c r="T153" s="214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5" t="s">
        <v>543</v>
      </c>
      <c r="AT153" s="215" t="s">
        <v>472</v>
      </c>
      <c r="AU153" s="215" t="s">
        <v>79</v>
      </c>
      <c r="AY153" s="20" t="s">
        <v>116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20" t="s">
        <v>74</v>
      </c>
      <c r="BK153" s="216">
        <f>ROUND(I153*H153,2)</f>
        <v>0</v>
      </c>
      <c r="BL153" s="20" t="s">
        <v>421</v>
      </c>
      <c r="BM153" s="215" t="s">
        <v>1610</v>
      </c>
    </row>
    <row r="154" s="2" customFormat="1" ht="16.5" customHeight="1">
      <c r="A154" s="41"/>
      <c r="B154" s="42"/>
      <c r="C154" s="272" t="s">
        <v>543</v>
      </c>
      <c r="D154" s="272" t="s">
        <v>472</v>
      </c>
      <c r="E154" s="273" t="s">
        <v>1443</v>
      </c>
      <c r="F154" s="274" t="s">
        <v>1444</v>
      </c>
      <c r="G154" s="275" t="s">
        <v>1445</v>
      </c>
      <c r="H154" s="276">
        <v>2.5</v>
      </c>
      <c r="I154" s="277"/>
      <c r="J154" s="278">
        <f>ROUND(I154*H154,2)</f>
        <v>0</v>
      </c>
      <c r="K154" s="274" t="s">
        <v>123</v>
      </c>
      <c r="L154" s="279"/>
      <c r="M154" s="280" t="s">
        <v>19</v>
      </c>
      <c r="N154" s="281" t="s">
        <v>40</v>
      </c>
      <c r="O154" s="87"/>
      <c r="P154" s="213">
        <f>O154*H154</f>
        <v>0</v>
      </c>
      <c r="Q154" s="213">
        <v>0.00107</v>
      </c>
      <c r="R154" s="213">
        <f>Q154*H154</f>
        <v>0.0026749999999999999</v>
      </c>
      <c r="S154" s="213">
        <v>0</v>
      </c>
      <c r="T154" s="214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5" t="s">
        <v>543</v>
      </c>
      <c r="AT154" s="215" t="s">
        <v>472</v>
      </c>
      <c r="AU154" s="215" t="s">
        <v>79</v>
      </c>
      <c r="AY154" s="20" t="s">
        <v>116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20" t="s">
        <v>74</v>
      </c>
      <c r="BK154" s="216">
        <f>ROUND(I154*H154,2)</f>
        <v>0</v>
      </c>
      <c r="BL154" s="20" t="s">
        <v>421</v>
      </c>
      <c r="BM154" s="215" t="s">
        <v>1611</v>
      </c>
    </row>
    <row r="155" s="2" customFormat="1" ht="16.5" customHeight="1">
      <c r="A155" s="41"/>
      <c r="B155" s="42"/>
      <c r="C155" s="272" t="s">
        <v>562</v>
      </c>
      <c r="D155" s="272" t="s">
        <v>472</v>
      </c>
      <c r="E155" s="273" t="s">
        <v>1447</v>
      </c>
      <c r="F155" s="274" t="s">
        <v>1448</v>
      </c>
      <c r="G155" s="275" t="s">
        <v>1445</v>
      </c>
      <c r="H155" s="276">
        <v>2.5</v>
      </c>
      <c r="I155" s="277"/>
      <c r="J155" s="278">
        <f>ROUND(I155*H155,2)</f>
        <v>0</v>
      </c>
      <c r="K155" s="274" t="s">
        <v>123</v>
      </c>
      <c r="L155" s="279"/>
      <c r="M155" s="280" t="s">
        <v>19</v>
      </c>
      <c r="N155" s="281" t="s">
        <v>40</v>
      </c>
      <c r="O155" s="87"/>
      <c r="P155" s="213">
        <f>O155*H155</f>
        <v>0</v>
      </c>
      <c r="Q155" s="213">
        <v>0.0018</v>
      </c>
      <c r="R155" s="213">
        <f>Q155*H155</f>
        <v>0.0044999999999999997</v>
      </c>
      <c r="S155" s="213">
        <v>0</v>
      </c>
      <c r="T155" s="214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5" t="s">
        <v>543</v>
      </c>
      <c r="AT155" s="215" t="s">
        <v>472</v>
      </c>
      <c r="AU155" s="215" t="s">
        <v>79</v>
      </c>
      <c r="AY155" s="20" t="s">
        <v>116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20" t="s">
        <v>74</v>
      </c>
      <c r="BK155" s="216">
        <f>ROUND(I155*H155,2)</f>
        <v>0</v>
      </c>
      <c r="BL155" s="20" t="s">
        <v>421</v>
      </c>
      <c r="BM155" s="215" t="s">
        <v>1612</v>
      </c>
    </row>
    <row r="156" s="2" customFormat="1" ht="44.25" customHeight="1">
      <c r="A156" s="41"/>
      <c r="B156" s="42"/>
      <c r="C156" s="204" t="s">
        <v>573</v>
      </c>
      <c r="D156" s="204" t="s">
        <v>119</v>
      </c>
      <c r="E156" s="205" t="s">
        <v>1450</v>
      </c>
      <c r="F156" s="206" t="s">
        <v>1451</v>
      </c>
      <c r="G156" s="207" t="s">
        <v>428</v>
      </c>
      <c r="H156" s="208">
        <v>0.38300000000000001</v>
      </c>
      <c r="I156" s="209"/>
      <c r="J156" s="210">
        <f>ROUND(I156*H156,2)</f>
        <v>0</v>
      </c>
      <c r="K156" s="206" t="s">
        <v>123</v>
      </c>
      <c r="L156" s="47"/>
      <c r="M156" s="211" t="s">
        <v>19</v>
      </c>
      <c r="N156" s="212" t="s">
        <v>40</v>
      </c>
      <c r="O156" s="8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5" t="s">
        <v>421</v>
      </c>
      <c r="AT156" s="215" t="s">
        <v>119</v>
      </c>
      <c r="AU156" s="215" t="s">
        <v>79</v>
      </c>
      <c r="AY156" s="20" t="s">
        <v>116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20" t="s">
        <v>74</v>
      </c>
      <c r="BK156" s="216">
        <f>ROUND(I156*H156,2)</f>
        <v>0</v>
      </c>
      <c r="BL156" s="20" t="s">
        <v>421</v>
      </c>
      <c r="BM156" s="215" t="s">
        <v>1613</v>
      </c>
    </row>
    <row r="157" s="2" customFormat="1">
      <c r="A157" s="41"/>
      <c r="B157" s="42"/>
      <c r="C157" s="43"/>
      <c r="D157" s="217" t="s">
        <v>126</v>
      </c>
      <c r="E157" s="43"/>
      <c r="F157" s="218" t="s">
        <v>1453</v>
      </c>
      <c r="G157" s="43"/>
      <c r="H157" s="43"/>
      <c r="I157" s="219"/>
      <c r="J157" s="43"/>
      <c r="K157" s="43"/>
      <c r="L157" s="47"/>
      <c r="M157" s="220"/>
      <c r="N157" s="221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126</v>
      </c>
      <c r="AU157" s="20" t="s">
        <v>79</v>
      </c>
    </row>
    <row r="158" s="12" customFormat="1" ht="22.8" customHeight="1">
      <c r="A158" s="12"/>
      <c r="B158" s="188"/>
      <c r="C158" s="189"/>
      <c r="D158" s="190" t="s">
        <v>68</v>
      </c>
      <c r="E158" s="202" t="s">
        <v>1454</v>
      </c>
      <c r="F158" s="202" t="s">
        <v>1455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f>SUM(P159:P166)</f>
        <v>0</v>
      </c>
      <c r="Q158" s="196"/>
      <c r="R158" s="197">
        <f>SUM(R159:R166)</f>
        <v>0.016990228</v>
      </c>
      <c r="S158" s="196"/>
      <c r="T158" s="198">
        <f>SUM(T159:T166)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9" t="s">
        <v>79</v>
      </c>
      <c r="AT158" s="200" t="s">
        <v>68</v>
      </c>
      <c r="AU158" s="200" t="s">
        <v>74</v>
      </c>
      <c r="AY158" s="199" t="s">
        <v>116</v>
      </c>
      <c r="BK158" s="201">
        <f>SUM(BK159:BK166)</f>
        <v>0</v>
      </c>
    </row>
    <row r="159" s="2" customFormat="1" ht="37.8" customHeight="1">
      <c r="A159" s="41"/>
      <c r="B159" s="42"/>
      <c r="C159" s="204" t="s">
        <v>578</v>
      </c>
      <c r="D159" s="204" t="s">
        <v>119</v>
      </c>
      <c r="E159" s="205" t="s">
        <v>1456</v>
      </c>
      <c r="F159" s="206" t="s">
        <v>1457</v>
      </c>
      <c r="G159" s="207" t="s">
        <v>298</v>
      </c>
      <c r="H159" s="208">
        <v>224</v>
      </c>
      <c r="I159" s="209"/>
      <c r="J159" s="210">
        <f>ROUND(I159*H159,2)</f>
        <v>0</v>
      </c>
      <c r="K159" s="206" t="s">
        <v>123</v>
      </c>
      <c r="L159" s="47"/>
      <c r="M159" s="211" t="s">
        <v>19</v>
      </c>
      <c r="N159" s="212" t="s">
        <v>40</v>
      </c>
      <c r="O159" s="87"/>
      <c r="P159" s="213">
        <f>O159*H159</f>
        <v>0</v>
      </c>
      <c r="Q159" s="213">
        <v>1.8640000000000001E-05</v>
      </c>
      <c r="R159" s="213">
        <f>Q159*H159</f>
        <v>0.0041753600000000004</v>
      </c>
      <c r="S159" s="213">
        <v>0</v>
      </c>
      <c r="T159" s="214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5" t="s">
        <v>421</v>
      </c>
      <c r="AT159" s="215" t="s">
        <v>119</v>
      </c>
      <c r="AU159" s="215" t="s">
        <v>79</v>
      </c>
      <c r="AY159" s="20" t="s">
        <v>116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20" t="s">
        <v>74</v>
      </c>
      <c r="BK159" s="216">
        <f>ROUND(I159*H159,2)</f>
        <v>0</v>
      </c>
      <c r="BL159" s="20" t="s">
        <v>421</v>
      </c>
      <c r="BM159" s="215" t="s">
        <v>1614</v>
      </c>
    </row>
    <row r="160" s="2" customFormat="1">
      <c r="A160" s="41"/>
      <c r="B160" s="42"/>
      <c r="C160" s="43"/>
      <c r="D160" s="217" t="s">
        <v>126</v>
      </c>
      <c r="E160" s="43"/>
      <c r="F160" s="218" t="s">
        <v>1459</v>
      </c>
      <c r="G160" s="43"/>
      <c r="H160" s="43"/>
      <c r="I160" s="219"/>
      <c r="J160" s="43"/>
      <c r="K160" s="43"/>
      <c r="L160" s="47"/>
      <c r="M160" s="220"/>
      <c r="N160" s="221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126</v>
      </c>
      <c r="AU160" s="20" t="s">
        <v>79</v>
      </c>
    </row>
    <row r="161" s="2" customFormat="1" ht="44.25" customHeight="1">
      <c r="A161" s="41"/>
      <c r="B161" s="42"/>
      <c r="C161" s="204" t="s">
        <v>588</v>
      </c>
      <c r="D161" s="204" t="s">
        <v>119</v>
      </c>
      <c r="E161" s="205" t="s">
        <v>1460</v>
      </c>
      <c r="F161" s="206" t="s">
        <v>1461</v>
      </c>
      <c r="G161" s="207" t="s">
        <v>298</v>
      </c>
      <c r="H161" s="208">
        <v>26</v>
      </c>
      <c r="I161" s="209"/>
      <c r="J161" s="210">
        <f>ROUND(I161*H161,2)</f>
        <v>0</v>
      </c>
      <c r="K161" s="206" t="s">
        <v>123</v>
      </c>
      <c r="L161" s="47"/>
      <c r="M161" s="211" t="s">
        <v>19</v>
      </c>
      <c r="N161" s="212" t="s">
        <v>40</v>
      </c>
      <c r="O161" s="87"/>
      <c r="P161" s="213">
        <f>O161*H161</f>
        <v>0</v>
      </c>
      <c r="Q161" s="213">
        <v>2.6489999999999999E-05</v>
      </c>
      <c r="R161" s="213">
        <f>Q161*H161</f>
        <v>0.00068873999999999997</v>
      </c>
      <c r="S161" s="213">
        <v>0</v>
      </c>
      <c r="T161" s="214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5" t="s">
        <v>421</v>
      </c>
      <c r="AT161" s="215" t="s">
        <v>119</v>
      </c>
      <c r="AU161" s="215" t="s">
        <v>79</v>
      </c>
      <c r="AY161" s="20" t="s">
        <v>116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20" t="s">
        <v>74</v>
      </c>
      <c r="BK161" s="216">
        <f>ROUND(I161*H161,2)</f>
        <v>0</v>
      </c>
      <c r="BL161" s="20" t="s">
        <v>421</v>
      </c>
      <c r="BM161" s="215" t="s">
        <v>1615</v>
      </c>
    </row>
    <row r="162" s="2" customFormat="1">
      <c r="A162" s="41"/>
      <c r="B162" s="42"/>
      <c r="C162" s="43"/>
      <c r="D162" s="217" t="s">
        <v>126</v>
      </c>
      <c r="E162" s="43"/>
      <c r="F162" s="218" t="s">
        <v>1463</v>
      </c>
      <c r="G162" s="43"/>
      <c r="H162" s="43"/>
      <c r="I162" s="219"/>
      <c r="J162" s="43"/>
      <c r="K162" s="43"/>
      <c r="L162" s="47"/>
      <c r="M162" s="220"/>
      <c r="N162" s="221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126</v>
      </c>
      <c r="AU162" s="20" t="s">
        <v>79</v>
      </c>
    </row>
    <row r="163" s="2" customFormat="1" ht="33" customHeight="1">
      <c r="A163" s="41"/>
      <c r="B163" s="42"/>
      <c r="C163" s="204" t="s">
        <v>597</v>
      </c>
      <c r="D163" s="204" t="s">
        <v>119</v>
      </c>
      <c r="E163" s="205" t="s">
        <v>1464</v>
      </c>
      <c r="F163" s="206" t="s">
        <v>1465</v>
      </c>
      <c r="G163" s="207" t="s">
        <v>298</v>
      </c>
      <c r="H163" s="208">
        <v>224</v>
      </c>
      <c r="I163" s="209"/>
      <c r="J163" s="210">
        <f>ROUND(I163*H163,2)</f>
        <v>0</v>
      </c>
      <c r="K163" s="206" t="s">
        <v>123</v>
      </c>
      <c r="L163" s="47"/>
      <c r="M163" s="211" t="s">
        <v>19</v>
      </c>
      <c r="N163" s="212" t="s">
        <v>40</v>
      </c>
      <c r="O163" s="87"/>
      <c r="P163" s="213">
        <f>O163*H163</f>
        <v>0</v>
      </c>
      <c r="Q163" s="213">
        <v>4.8720000000000001E-05</v>
      </c>
      <c r="R163" s="213">
        <f>Q163*H163</f>
        <v>0.010913280000000001</v>
      </c>
      <c r="S163" s="213">
        <v>0</v>
      </c>
      <c r="T163" s="214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5" t="s">
        <v>421</v>
      </c>
      <c r="AT163" s="215" t="s">
        <v>119</v>
      </c>
      <c r="AU163" s="215" t="s">
        <v>79</v>
      </c>
      <c r="AY163" s="20" t="s">
        <v>116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20" t="s">
        <v>74</v>
      </c>
      <c r="BK163" s="216">
        <f>ROUND(I163*H163,2)</f>
        <v>0</v>
      </c>
      <c r="BL163" s="20" t="s">
        <v>421</v>
      </c>
      <c r="BM163" s="215" t="s">
        <v>1616</v>
      </c>
    </row>
    <row r="164" s="2" customFormat="1">
      <c r="A164" s="41"/>
      <c r="B164" s="42"/>
      <c r="C164" s="43"/>
      <c r="D164" s="217" t="s">
        <v>126</v>
      </c>
      <c r="E164" s="43"/>
      <c r="F164" s="218" t="s">
        <v>1467</v>
      </c>
      <c r="G164" s="43"/>
      <c r="H164" s="43"/>
      <c r="I164" s="219"/>
      <c r="J164" s="43"/>
      <c r="K164" s="43"/>
      <c r="L164" s="47"/>
      <c r="M164" s="220"/>
      <c r="N164" s="221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126</v>
      </c>
      <c r="AU164" s="20" t="s">
        <v>79</v>
      </c>
    </row>
    <row r="165" s="2" customFormat="1" ht="37.8" customHeight="1">
      <c r="A165" s="41"/>
      <c r="B165" s="42"/>
      <c r="C165" s="204" t="s">
        <v>613</v>
      </c>
      <c r="D165" s="204" t="s">
        <v>119</v>
      </c>
      <c r="E165" s="205" t="s">
        <v>1468</v>
      </c>
      <c r="F165" s="206" t="s">
        <v>1469</v>
      </c>
      <c r="G165" s="207" t="s">
        <v>298</v>
      </c>
      <c r="H165" s="208">
        <v>26</v>
      </c>
      <c r="I165" s="209"/>
      <c r="J165" s="210">
        <f>ROUND(I165*H165,2)</f>
        <v>0</v>
      </c>
      <c r="K165" s="206" t="s">
        <v>123</v>
      </c>
      <c r="L165" s="47"/>
      <c r="M165" s="211" t="s">
        <v>19</v>
      </c>
      <c r="N165" s="212" t="s">
        <v>40</v>
      </c>
      <c r="O165" s="87"/>
      <c r="P165" s="213">
        <f>O165*H165</f>
        <v>0</v>
      </c>
      <c r="Q165" s="213">
        <v>4.6647999999999998E-05</v>
      </c>
      <c r="R165" s="213">
        <f>Q165*H165</f>
        <v>0.0012128479999999999</v>
      </c>
      <c r="S165" s="213">
        <v>0</v>
      </c>
      <c r="T165" s="214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5" t="s">
        <v>421</v>
      </c>
      <c r="AT165" s="215" t="s">
        <v>119</v>
      </c>
      <c r="AU165" s="215" t="s">
        <v>79</v>
      </c>
      <c r="AY165" s="20" t="s">
        <v>116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20" t="s">
        <v>74</v>
      </c>
      <c r="BK165" s="216">
        <f>ROUND(I165*H165,2)</f>
        <v>0</v>
      </c>
      <c r="BL165" s="20" t="s">
        <v>421</v>
      </c>
      <c r="BM165" s="215" t="s">
        <v>1617</v>
      </c>
    </row>
    <row r="166" s="2" customFormat="1">
      <c r="A166" s="41"/>
      <c r="B166" s="42"/>
      <c r="C166" s="43"/>
      <c r="D166" s="217" t="s">
        <v>126</v>
      </c>
      <c r="E166" s="43"/>
      <c r="F166" s="218" t="s">
        <v>1471</v>
      </c>
      <c r="G166" s="43"/>
      <c r="H166" s="43"/>
      <c r="I166" s="219"/>
      <c r="J166" s="43"/>
      <c r="K166" s="43"/>
      <c r="L166" s="47"/>
      <c r="M166" s="220"/>
      <c r="N166" s="221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126</v>
      </c>
      <c r="AU166" s="20" t="s">
        <v>79</v>
      </c>
    </row>
    <row r="167" s="12" customFormat="1" ht="25.92" customHeight="1">
      <c r="A167" s="12"/>
      <c r="B167" s="188"/>
      <c r="C167" s="189"/>
      <c r="D167" s="190" t="s">
        <v>68</v>
      </c>
      <c r="E167" s="191" t="s">
        <v>472</v>
      </c>
      <c r="F167" s="191" t="s">
        <v>1472</v>
      </c>
      <c r="G167" s="189"/>
      <c r="H167" s="189"/>
      <c r="I167" s="192"/>
      <c r="J167" s="193">
        <f>BK167</f>
        <v>0</v>
      </c>
      <c r="K167" s="189"/>
      <c r="L167" s="194"/>
      <c r="M167" s="195"/>
      <c r="N167" s="196"/>
      <c r="O167" s="196"/>
      <c r="P167" s="197">
        <f>P168+P189+P192</f>
        <v>0</v>
      </c>
      <c r="Q167" s="196"/>
      <c r="R167" s="197">
        <f>R168+R189+R192</f>
        <v>61.007874464000004</v>
      </c>
      <c r="S167" s="196"/>
      <c r="T167" s="198">
        <f>T168+T189+T192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9" t="s">
        <v>279</v>
      </c>
      <c r="AT167" s="200" t="s">
        <v>68</v>
      </c>
      <c r="AU167" s="200" t="s">
        <v>69</v>
      </c>
      <c r="AY167" s="199" t="s">
        <v>116</v>
      </c>
      <c r="BK167" s="201">
        <f>BK168+BK189+BK192</f>
        <v>0</v>
      </c>
    </row>
    <row r="168" s="12" customFormat="1" ht="22.8" customHeight="1">
      <c r="A168" s="12"/>
      <c r="B168" s="188"/>
      <c r="C168" s="189"/>
      <c r="D168" s="190" t="s">
        <v>68</v>
      </c>
      <c r="E168" s="202" t="s">
        <v>1473</v>
      </c>
      <c r="F168" s="202" t="s">
        <v>1474</v>
      </c>
      <c r="G168" s="189"/>
      <c r="H168" s="189"/>
      <c r="I168" s="192"/>
      <c r="J168" s="203">
        <f>BK168</f>
        <v>0</v>
      </c>
      <c r="K168" s="189"/>
      <c r="L168" s="194"/>
      <c r="M168" s="195"/>
      <c r="N168" s="196"/>
      <c r="O168" s="196"/>
      <c r="P168" s="197">
        <f>SUM(P169:P188)</f>
        <v>0</v>
      </c>
      <c r="Q168" s="196"/>
      <c r="R168" s="197">
        <f>SUM(R169:R188)</f>
        <v>60.987594464000004</v>
      </c>
      <c r="S168" s="196"/>
      <c r="T168" s="198">
        <f>SUM(T169:T188)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279</v>
      </c>
      <c r="AT168" s="200" t="s">
        <v>68</v>
      </c>
      <c r="AU168" s="200" t="s">
        <v>74</v>
      </c>
      <c r="AY168" s="199" t="s">
        <v>116</v>
      </c>
      <c r="BK168" s="201">
        <f>SUM(BK169:BK188)</f>
        <v>0</v>
      </c>
    </row>
    <row r="169" s="2" customFormat="1" ht="24.15" customHeight="1">
      <c r="A169" s="41"/>
      <c r="B169" s="42"/>
      <c r="C169" s="204" t="s">
        <v>687</v>
      </c>
      <c r="D169" s="204" t="s">
        <v>119</v>
      </c>
      <c r="E169" s="205" t="s">
        <v>1475</v>
      </c>
      <c r="F169" s="206" t="s">
        <v>1476</v>
      </c>
      <c r="G169" s="207" t="s">
        <v>740</v>
      </c>
      <c r="H169" s="208">
        <v>24</v>
      </c>
      <c r="I169" s="209"/>
      <c r="J169" s="210">
        <f>ROUND(I169*H169,2)</f>
        <v>0</v>
      </c>
      <c r="K169" s="206" t="s">
        <v>123</v>
      </c>
      <c r="L169" s="47"/>
      <c r="M169" s="211" t="s">
        <v>19</v>
      </c>
      <c r="N169" s="212" t="s">
        <v>40</v>
      </c>
      <c r="O169" s="87"/>
      <c r="P169" s="213">
        <f>O169*H169</f>
        <v>0</v>
      </c>
      <c r="Q169" s="213">
        <v>1.7520000000000002E-05</v>
      </c>
      <c r="R169" s="213">
        <f>Q169*H169</f>
        <v>0.00042048000000000004</v>
      </c>
      <c r="S169" s="213">
        <v>0</v>
      </c>
      <c r="T169" s="214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5" t="s">
        <v>286</v>
      </c>
      <c r="AT169" s="215" t="s">
        <v>119</v>
      </c>
      <c r="AU169" s="215" t="s">
        <v>79</v>
      </c>
      <c r="AY169" s="20" t="s">
        <v>116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20" t="s">
        <v>74</v>
      </c>
      <c r="BK169" s="216">
        <f>ROUND(I169*H169,2)</f>
        <v>0</v>
      </c>
      <c r="BL169" s="20" t="s">
        <v>286</v>
      </c>
      <c r="BM169" s="215" t="s">
        <v>1618</v>
      </c>
    </row>
    <row r="170" s="2" customFormat="1">
      <c r="A170" s="41"/>
      <c r="B170" s="42"/>
      <c r="C170" s="43"/>
      <c r="D170" s="217" t="s">
        <v>126</v>
      </c>
      <c r="E170" s="43"/>
      <c r="F170" s="218" t="s">
        <v>1478</v>
      </c>
      <c r="G170" s="43"/>
      <c r="H170" s="43"/>
      <c r="I170" s="219"/>
      <c r="J170" s="43"/>
      <c r="K170" s="43"/>
      <c r="L170" s="47"/>
      <c r="M170" s="220"/>
      <c r="N170" s="221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126</v>
      </c>
      <c r="AU170" s="20" t="s">
        <v>79</v>
      </c>
    </row>
    <row r="171" s="2" customFormat="1" ht="21.75" customHeight="1">
      <c r="A171" s="41"/>
      <c r="B171" s="42"/>
      <c r="C171" s="272" t="s">
        <v>627</v>
      </c>
      <c r="D171" s="272" t="s">
        <v>472</v>
      </c>
      <c r="E171" s="273" t="s">
        <v>1479</v>
      </c>
      <c r="F171" s="274" t="s">
        <v>1480</v>
      </c>
      <c r="G171" s="275" t="s">
        <v>740</v>
      </c>
      <c r="H171" s="276">
        <v>8</v>
      </c>
      <c r="I171" s="277"/>
      <c r="J171" s="278">
        <f>ROUND(I171*H171,2)</f>
        <v>0</v>
      </c>
      <c r="K171" s="274" t="s">
        <v>19</v>
      </c>
      <c r="L171" s="279"/>
      <c r="M171" s="280" t="s">
        <v>19</v>
      </c>
      <c r="N171" s="281" t="s">
        <v>40</v>
      </c>
      <c r="O171" s="87"/>
      <c r="P171" s="213">
        <f>O171*H171</f>
        <v>0</v>
      </c>
      <c r="Q171" s="213">
        <v>0.5</v>
      </c>
      <c r="R171" s="213">
        <f>Q171*H171</f>
        <v>4</v>
      </c>
      <c r="S171" s="213">
        <v>0</v>
      </c>
      <c r="T171" s="214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5" t="s">
        <v>1481</v>
      </c>
      <c r="AT171" s="215" t="s">
        <v>472</v>
      </c>
      <c r="AU171" s="215" t="s">
        <v>79</v>
      </c>
      <c r="AY171" s="20" t="s">
        <v>116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20" t="s">
        <v>74</v>
      </c>
      <c r="BK171" s="216">
        <f>ROUND(I171*H171,2)</f>
        <v>0</v>
      </c>
      <c r="BL171" s="20" t="s">
        <v>1481</v>
      </c>
      <c r="BM171" s="215" t="s">
        <v>1619</v>
      </c>
    </row>
    <row r="172" s="2" customFormat="1" ht="16.5" customHeight="1">
      <c r="A172" s="41"/>
      <c r="B172" s="42"/>
      <c r="C172" s="272" t="s">
        <v>635</v>
      </c>
      <c r="D172" s="272" t="s">
        <v>472</v>
      </c>
      <c r="E172" s="273" t="s">
        <v>1483</v>
      </c>
      <c r="F172" s="274" t="s">
        <v>1484</v>
      </c>
      <c r="G172" s="275" t="s">
        <v>740</v>
      </c>
      <c r="H172" s="276">
        <v>16</v>
      </c>
      <c r="I172" s="277"/>
      <c r="J172" s="278">
        <f>ROUND(I172*H172,2)</f>
        <v>0</v>
      </c>
      <c r="K172" s="274" t="s">
        <v>19</v>
      </c>
      <c r="L172" s="279"/>
      <c r="M172" s="280" t="s">
        <v>19</v>
      </c>
      <c r="N172" s="281" t="s">
        <v>40</v>
      </c>
      <c r="O172" s="87"/>
      <c r="P172" s="213">
        <f>O172*H172</f>
        <v>0</v>
      </c>
      <c r="Q172" s="213">
        <v>0.5</v>
      </c>
      <c r="R172" s="213">
        <f>Q172*H172</f>
        <v>8</v>
      </c>
      <c r="S172" s="213">
        <v>0</v>
      </c>
      <c r="T172" s="214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5" t="s">
        <v>1481</v>
      </c>
      <c r="AT172" s="215" t="s">
        <v>472</v>
      </c>
      <c r="AU172" s="215" t="s">
        <v>79</v>
      </c>
      <c r="AY172" s="20" t="s">
        <v>116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20" t="s">
        <v>74</v>
      </c>
      <c r="BK172" s="216">
        <f>ROUND(I172*H172,2)</f>
        <v>0</v>
      </c>
      <c r="BL172" s="20" t="s">
        <v>1481</v>
      </c>
      <c r="BM172" s="215" t="s">
        <v>1620</v>
      </c>
    </row>
    <row r="173" s="2" customFormat="1" ht="33" customHeight="1">
      <c r="A173" s="41"/>
      <c r="B173" s="42"/>
      <c r="C173" s="204" t="s">
        <v>640</v>
      </c>
      <c r="D173" s="204" t="s">
        <v>119</v>
      </c>
      <c r="E173" s="205" t="s">
        <v>1486</v>
      </c>
      <c r="F173" s="206" t="s">
        <v>1487</v>
      </c>
      <c r="G173" s="207" t="s">
        <v>740</v>
      </c>
      <c r="H173" s="208">
        <v>14</v>
      </c>
      <c r="I173" s="209"/>
      <c r="J173" s="210">
        <f>ROUND(I173*H173,2)</f>
        <v>0</v>
      </c>
      <c r="K173" s="206" t="s">
        <v>123</v>
      </c>
      <c r="L173" s="47"/>
      <c r="M173" s="211" t="s">
        <v>19</v>
      </c>
      <c r="N173" s="212" t="s">
        <v>40</v>
      </c>
      <c r="O173" s="87"/>
      <c r="P173" s="213">
        <f>O173*H173</f>
        <v>0</v>
      </c>
      <c r="Q173" s="213">
        <v>0.000123464</v>
      </c>
      <c r="R173" s="213">
        <f>Q173*H173</f>
        <v>0.0017284959999999999</v>
      </c>
      <c r="S173" s="213">
        <v>0</v>
      </c>
      <c r="T173" s="214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5" t="s">
        <v>286</v>
      </c>
      <c r="AT173" s="215" t="s">
        <v>119</v>
      </c>
      <c r="AU173" s="215" t="s">
        <v>79</v>
      </c>
      <c r="AY173" s="20" t="s">
        <v>116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20" t="s">
        <v>74</v>
      </c>
      <c r="BK173" s="216">
        <f>ROUND(I173*H173,2)</f>
        <v>0</v>
      </c>
      <c r="BL173" s="20" t="s">
        <v>286</v>
      </c>
      <c r="BM173" s="215" t="s">
        <v>1621</v>
      </c>
    </row>
    <row r="174" s="2" customFormat="1">
      <c r="A174" s="41"/>
      <c r="B174" s="42"/>
      <c r="C174" s="43"/>
      <c r="D174" s="217" t="s">
        <v>126</v>
      </c>
      <c r="E174" s="43"/>
      <c r="F174" s="218" t="s">
        <v>1489</v>
      </c>
      <c r="G174" s="43"/>
      <c r="H174" s="43"/>
      <c r="I174" s="219"/>
      <c r="J174" s="43"/>
      <c r="K174" s="43"/>
      <c r="L174" s="47"/>
      <c r="M174" s="220"/>
      <c r="N174" s="221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126</v>
      </c>
      <c r="AU174" s="20" t="s">
        <v>79</v>
      </c>
    </row>
    <row r="175" s="2" customFormat="1" ht="16.5" customHeight="1">
      <c r="A175" s="41"/>
      <c r="B175" s="42"/>
      <c r="C175" s="272" t="s">
        <v>647</v>
      </c>
      <c r="D175" s="272" t="s">
        <v>472</v>
      </c>
      <c r="E175" s="273" t="s">
        <v>1490</v>
      </c>
      <c r="F175" s="274" t="s">
        <v>1491</v>
      </c>
      <c r="G175" s="275" t="s">
        <v>740</v>
      </c>
      <c r="H175" s="276">
        <v>14</v>
      </c>
      <c r="I175" s="277"/>
      <c r="J175" s="278">
        <f>ROUND(I175*H175,2)</f>
        <v>0</v>
      </c>
      <c r="K175" s="274" t="s">
        <v>19</v>
      </c>
      <c r="L175" s="279"/>
      <c r="M175" s="280" t="s">
        <v>19</v>
      </c>
      <c r="N175" s="281" t="s">
        <v>40</v>
      </c>
      <c r="O175" s="87"/>
      <c r="P175" s="213">
        <f>O175*H175</f>
        <v>0</v>
      </c>
      <c r="Q175" s="213">
        <v>2.7000000000000002</v>
      </c>
      <c r="R175" s="213">
        <f>Q175*H175</f>
        <v>37.800000000000004</v>
      </c>
      <c r="S175" s="213">
        <v>0</v>
      </c>
      <c r="T175" s="214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5" t="s">
        <v>1481</v>
      </c>
      <c r="AT175" s="215" t="s">
        <v>472</v>
      </c>
      <c r="AU175" s="215" t="s">
        <v>79</v>
      </c>
      <c r="AY175" s="20" t="s">
        <v>116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20" t="s">
        <v>74</v>
      </c>
      <c r="BK175" s="216">
        <f>ROUND(I175*H175,2)</f>
        <v>0</v>
      </c>
      <c r="BL175" s="20" t="s">
        <v>1481</v>
      </c>
      <c r="BM175" s="215" t="s">
        <v>1622</v>
      </c>
    </row>
    <row r="176" s="2" customFormat="1" ht="33" customHeight="1">
      <c r="A176" s="41"/>
      <c r="B176" s="42"/>
      <c r="C176" s="204" t="s">
        <v>653</v>
      </c>
      <c r="D176" s="204" t="s">
        <v>119</v>
      </c>
      <c r="E176" s="205" t="s">
        <v>1623</v>
      </c>
      <c r="F176" s="206" t="s">
        <v>1624</v>
      </c>
      <c r="G176" s="207" t="s">
        <v>740</v>
      </c>
      <c r="H176" s="208">
        <v>2</v>
      </c>
      <c r="I176" s="209"/>
      <c r="J176" s="210">
        <f>ROUND(I176*H176,2)</f>
        <v>0</v>
      </c>
      <c r="K176" s="206" t="s">
        <v>123</v>
      </c>
      <c r="L176" s="47"/>
      <c r="M176" s="211" t="s">
        <v>19</v>
      </c>
      <c r="N176" s="212" t="s">
        <v>40</v>
      </c>
      <c r="O176" s="87"/>
      <c r="P176" s="213">
        <f>O176*H176</f>
        <v>0</v>
      </c>
      <c r="Q176" s="213">
        <v>0.00015274400000000001</v>
      </c>
      <c r="R176" s="213">
        <f>Q176*H176</f>
        <v>0.00030548800000000003</v>
      </c>
      <c r="S176" s="213">
        <v>0</v>
      </c>
      <c r="T176" s="214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5" t="s">
        <v>286</v>
      </c>
      <c r="AT176" s="215" t="s">
        <v>119</v>
      </c>
      <c r="AU176" s="215" t="s">
        <v>79</v>
      </c>
      <c r="AY176" s="20" t="s">
        <v>116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20" t="s">
        <v>74</v>
      </c>
      <c r="BK176" s="216">
        <f>ROUND(I176*H176,2)</f>
        <v>0</v>
      </c>
      <c r="BL176" s="20" t="s">
        <v>286</v>
      </c>
      <c r="BM176" s="215" t="s">
        <v>1625</v>
      </c>
    </row>
    <row r="177" s="2" customFormat="1">
      <c r="A177" s="41"/>
      <c r="B177" s="42"/>
      <c r="C177" s="43"/>
      <c r="D177" s="217" t="s">
        <v>126</v>
      </c>
      <c r="E177" s="43"/>
      <c r="F177" s="218" t="s">
        <v>1626</v>
      </c>
      <c r="G177" s="43"/>
      <c r="H177" s="43"/>
      <c r="I177" s="219"/>
      <c r="J177" s="43"/>
      <c r="K177" s="43"/>
      <c r="L177" s="47"/>
      <c r="M177" s="220"/>
      <c r="N177" s="221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126</v>
      </c>
      <c r="AU177" s="20" t="s">
        <v>79</v>
      </c>
    </row>
    <row r="178" s="2" customFormat="1" ht="16.5" customHeight="1">
      <c r="A178" s="41"/>
      <c r="B178" s="42"/>
      <c r="C178" s="272" t="s">
        <v>658</v>
      </c>
      <c r="D178" s="272" t="s">
        <v>472</v>
      </c>
      <c r="E178" s="273" t="s">
        <v>1627</v>
      </c>
      <c r="F178" s="274" t="s">
        <v>1628</v>
      </c>
      <c r="G178" s="275" t="s">
        <v>740</v>
      </c>
      <c r="H178" s="276">
        <v>2</v>
      </c>
      <c r="I178" s="277"/>
      <c r="J178" s="278">
        <f>ROUND(I178*H178,2)</f>
        <v>0</v>
      </c>
      <c r="K178" s="274" t="s">
        <v>19</v>
      </c>
      <c r="L178" s="279"/>
      <c r="M178" s="280" t="s">
        <v>19</v>
      </c>
      <c r="N178" s="281" t="s">
        <v>40</v>
      </c>
      <c r="O178" s="87"/>
      <c r="P178" s="213">
        <f>O178*H178</f>
        <v>0</v>
      </c>
      <c r="Q178" s="213">
        <v>4.2000000000000002</v>
      </c>
      <c r="R178" s="213">
        <f>Q178*H178</f>
        <v>8.4000000000000004</v>
      </c>
      <c r="S178" s="213">
        <v>0</v>
      </c>
      <c r="T178" s="214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5" t="s">
        <v>1481</v>
      </c>
      <c r="AT178" s="215" t="s">
        <v>472</v>
      </c>
      <c r="AU178" s="215" t="s">
        <v>79</v>
      </c>
      <c r="AY178" s="20" t="s">
        <v>116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20" t="s">
        <v>74</v>
      </c>
      <c r="BK178" s="216">
        <f>ROUND(I178*H178,2)</f>
        <v>0</v>
      </c>
      <c r="BL178" s="20" t="s">
        <v>1481</v>
      </c>
      <c r="BM178" s="215" t="s">
        <v>1629</v>
      </c>
    </row>
    <row r="179" s="2" customFormat="1" ht="16.5" customHeight="1">
      <c r="A179" s="41"/>
      <c r="B179" s="42"/>
      <c r="C179" s="204" t="s">
        <v>663</v>
      </c>
      <c r="D179" s="204" t="s">
        <v>119</v>
      </c>
      <c r="E179" s="205" t="s">
        <v>1493</v>
      </c>
      <c r="F179" s="206" t="s">
        <v>1494</v>
      </c>
      <c r="G179" s="207" t="s">
        <v>298</v>
      </c>
      <c r="H179" s="208">
        <v>809</v>
      </c>
      <c r="I179" s="209"/>
      <c r="J179" s="210">
        <f>ROUND(I179*H179,2)</f>
        <v>0</v>
      </c>
      <c r="K179" s="206" t="s">
        <v>123</v>
      </c>
      <c r="L179" s="47"/>
      <c r="M179" s="211" t="s">
        <v>19</v>
      </c>
      <c r="N179" s="212" t="s">
        <v>40</v>
      </c>
      <c r="O179" s="87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5" t="s">
        <v>286</v>
      </c>
      <c r="AT179" s="215" t="s">
        <v>119</v>
      </c>
      <c r="AU179" s="215" t="s">
        <v>79</v>
      </c>
      <c r="AY179" s="20" t="s">
        <v>116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20" t="s">
        <v>74</v>
      </c>
      <c r="BK179" s="216">
        <f>ROUND(I179*H179,2)</f>
        <v>0</v>
      </c>
      <c r="BL179" s="20" t="s">
        <v>286</v>
      </c>
      <c r="BM179" s="215" t="s">
        <v>1630</v>
      </c>
    </row>
    <row r="180" s="2" customFormat="1">
      <c r="A180" s="41"/>
      <c r="B180" s="42"/>
      <c r="C180" s="43"/>
      <c r="D180" s="217" t="s">
        <v>126</v>
      </c>
      <c r="E180" s="43"/>
      <c r="F180" s="218" t="s">
        <v>1496</v>
      </c>
      <c r="G180" s="43"/>
      <c r="H180" s="43"/>
      <c r="I180" s="219"/>
      <c r="J180" s="43"/>
      <c r="K180" s="43"/>
      <c r="L180" s="47"/>
      <c r="M180" s="220"/>
      <c r="N180" s="221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126</v>
      </c>
      <c r="AU180" s="20" t="s">
        <v>79</v>
      </c>
    </row>
    <row r="181" s="2" customFormat="1" ht="16.5" customHeight="1">
      <c r="A181" s="41"/>
      <c r="B181" s="42"/>
      <c r="C181" s="204" t="s">
        <v>668</v>
      </c>
      <c r="D181" s="204" t="s">
        <v>119</v>
      </c>
      <c r="E181" s="205" t="s">
        <v>1497</v>
      </c>
      <c r="F181" s="206" t="s">
        <v>1498</v>
      </c>
      <c r="G181" s="207" t="s">
        <v>298</v>
      </c>
      <c r="H181" s="208">
        <v>137</v>
      </c>
      <c r="I181" s="209"/>
      <c r="J181" s="210">
        <f>ROUND(I181*H181,2)</f>
        <v>0</v>
      </c>
      <c r="K181" s="206" t="s">
        <v>123</v>
      </c>
      <c r="L181" s="47"/>
      <c r="M181" s="211" t="s">
        <v>19</v>
      </c>
      <c r="N181" s="212" t="s">
        <v>40</v>
      </c>
      <c r="O181" s="87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5" t="s">
        <v>286</v>
      </c>
      <c r="AT181" s="215" t="s">
        <v>119</v>
      </c>
      <c r="AU181" s="215" t="s">
        <v>79</v>
      </c>
      <c r="AY181" s="20" t="s">
        <v>116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20" t="s">
        <v>74</v>
      </c>
      <c r="BK181" s="216">
        <f>ROUND(I181*H181,2)</f>
        <v>0</v>
      </c>
      <c r="BL181" s="20" t="s">
        <v>286</v>
      </c>
      <c r="BM181" s="215" t="s">
        <v>1631</v>
      </c>
    </row>
    <row r="182" s="2" customFormat="1">
      <c r="A182" s="41"/>
      <c r="B182" s="42"/>
      <c r="C182" s="43"/>
      <c r="D182" s="217" t="s">
        <v>126</v>
      </c>
      <c r="E182" s="43"/>
      <c r="F182" s="218" t="s">
        <v>1500</v>
      </c>
      <c r="G182" s="43"/>
      <c r="H182" s="43"/>
      <c r="I182" s="219"/>
      <c r="J182" s="43"/>
      <c r="K182" s="43"/>
      <c r="L182" s="47"/>
      <c r="M182" s="220"/>
      <c r="N182" s="221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126</v>
      </c>
      <c r="AU182" s="20" t="s">
        <v>79</v>
      </c>
    </row>
    <row r="183" s="2" customFormat="1" ht="24.15" customHeight="1">
      <c r="A183" s="41"/>
      <c r="B183" s="42"/>
      <c r="C183" s="204" t="s">
        <v>673</v>
      </c>
      <c r="D183" s="204" t="s">
        <v>119</v>
      </c>
      <c r="E183" s="205" t="s">
        <v>1501</v>
      </c>
      <c r="F183" s="206" t="s">
        <v>1502</v>
      </c>
      <c r="G183" s="207" t="s">
        <v>1503</v>
      </c>
      <c r="H183" s="208">
        <v>6</v>
      </c>
      <c r="I183" s="209"/>
      <c r="J183" s="210">
        <f>ROUND(I183*H183,2)</f>
        <v>0</v>
      </c>
      <c r="K183" s="206" t="s">
        <v>19</v>
      </c>
      <c r="L183" s="47"/>
      <c r="M183" s="211" t="s">
        <v>19</v>
      </c>
      <c r="N183" s="212" t="s">
        <v>40</v>
      </c>
      <c r="O183" s="87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5" t="s">
        <v>286</v>
      </c>
      <c r="AT183" s="215" t="s">
        <v>119</v>
      </c>
      <c r="AU183" s="215" t="s">
        <v>79</v>
      </c>
      <c r="AY183" s="20" t="s">
        <v>116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20" t="s">
        <v>74</v>
      </c>
      <c r="BK183" s="216">
        <f>ROUND(I183*H183,2)</f>
        <v>0</v>
      </c>
      <c r="BL183" s="20" t="s">
        <v>286</v>
      </c>
      <c r="BM183" s="215" t="s">
        <v>1632</v>
      </c>
    </row>
    <row r="184" s="2" customFormat="1" ht="24.15" customHeight="1">
      <c r="A184" s="41"/>
      <c r="B184" s="42"/>
      <c r="C184" s="204" t="s">
        <v>678</v>
      </c>
      <c r="D184" s="204" t="s">
        <v>119</v>
      </c>
      <c r="E184" s="205" t="s">
        <v>1505</v>
      </c>
      <c r="F184" s="206" t="s">
        <v>1506</v>
      </c>
      <c r="G184" s="207" t="s">
        <v>1503</v>
      </c>
      <c r="H184" s="208">
        <v>2</v>
      </c>
      <c r="I184" s="209"/>
      <c r="J184" s="210">
        <f>ROUND(I184*H184,2)</f>
        <v>0</v>
      </c>
      <c r="K184" s="206" t="s">
        <v>19</v>
      </c>
      <c r="L184" s="47"/>
      <c r="M184" s="211" t="s">
        <v>19</v>
      </c>
      <c r="N184" s="212" t="s">
        <v>40</v>
      </c>
      <c r="O184" s="87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5" t="s">
        <v>286</v>
      </c>
      <c r="AT184" s="215" t="s">
        <v>119</v>
      </c>
      <c r="AU184" s="215" t="s">
        <v>79</v>
      </c>
      <c r="AY184" s="20" t="s">
        <v>116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20" t="s">
        <v>74</v>
      </c>
      <c r="BK184" s="216">
        <f>ROUND(I184*H184,2)</f>
        <v>0</v>
      </c>
      <c r="BL184" s="20" t="s">
        <v>286</v>
      </c>
      <c r="BM184" s="215" t="s">
        <v>1633</v>
      </c>
    </row>
    <row r="185" s="2" customFormat="1" ht="24.15" customHeight="1">
      <c r="A185" s="41"/>
      <c r="B185" s="42"/>
      <c r="C185" s="204" t="s">
        <v>683</v>
      </c>
      <c r="D185" s="204" t="s">
        <v>119</v>
      </c>
      <c r="E185" s="205" t="s">
        <v>1508</v>
      </c>
      <c r="F185" s="206" t="s">
        <v>1509</v>
      </c>
      <c r="G185" s="207" t="s">
        <v>1503</v>
      </c>
      <c r="H185" s="208">
        <v>136</v>
      </c>
      <c r="I185" s="209"/>
      <c r="J185" s="210">
        <f>ROUND(I185*H185,2)</f>
        <v>0</v>
      </c>
      <c r="K185" s="206" t="s">
        <v>19</v>
      </c>
      <c r="L185" s="47"/>
      <c r="M185" s="211" t="s">
        <v>19</v>
      </c>
      <c r="N185" s="212" t="s">
        <v>40</v>
      </c>
      <c r="O185" s="87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5" t="s">
        <v>286</v>
      </c>
      <c r="AT185" s="215" t="s">
        <v>119</v>
      </c>
      <c r="AU185" s="215" t="s">
        <v>79</v>
      </c>
      <c r="AY185" s="20" t="s">
        <v>116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20" t="s">
        <v>74</v>
      </c>
      <c r="BK185" s="216">
        <f>ROUND(I185*H185,2)</f>
        <v>0</v>
      </c>
      <c r="BL185" s="20" t="s">
        <v>286</v>
      </c>
      <c r="BM185" s="215" t="s">
        <v>1634</v>
      </c>
    </row>
    <row r="186" s="2" customFormat="1" ht="24.15" customHeight="1">
      <c r="A186" s="41"/>
      <c r="B186" s="42"/>
      <c r="C186" s="204" t="s">
        <v>692</v>
      </c>
      <c r="D186" s="204" t="s">
        <v>119</v>
      </c>
      <c r="E186" s="205" t="s">
        <v>1511</v>
      </c>
      <c r="F186" s="206" t="s">
        <v>1512</v>
      </c>
      <c r="G186" s="207" t="s">
        <v>298</v>
      </c>
      <c r="H186" s="208">
        <v>946</v>
      </c>
      <c r="I186" s="209"/>
      <c r="J186" s="210">
        <f>ROUND(I186*H186,2)</f>
        <v>0</v>
      </c>
      <c r="K186" s="206" t="s">
        <v>19</v>
      </c>
      <c r="L186" s="47"/>
      <c r="M186" s="211" t="s">
        <v>19</v>
      </c>
      <c r="N186" s="212" t="s">
        <v>40</v>
      </c>
      <c r="O186" s="87"/>
      <c r="P186" s="213">
        <f>O186*H186</f>
        <v>0</v>
      </c>
      <c r="Q186" s="213">
        <v>9.0000000000000006E-05</v>
      </c>
      <c r="R186" s="213">
        <f>Q186*H186</f>
        <v>0.085140000000000007</v>
      </c>
      <c r="S186" s="213">
        <v>0</v>
      </c>
      <c r="T186" s="214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5" t="s">
        <v>286</v>
      </c>
      <c r="AT186" s="215" t="s">
        <v>119</v>
      </c>
      <c r="AU186" s="215" t="s">
        <v>79</v>
      </c>
      <c r="AY186" s="20" t="s">
        <v>116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20" t="s">
        <v>74</v>
      </c>
      <c r="BK186" s="216">
        <f>ROUND(I186*H186,2)</f>
        <v>0</v>
      </c>
      <c r="BL186" s="20" t="s">
        <v>286</v>
      </c>
      <c r="BM186" s="215" t="s">
        <v>1635</v>
      </c>
    </row>
    <row r="187" s="2" customFormat="1" ht="24.15" customHeight="1">
      <c r="A187" s="41"/>
      <c r="B187" s="42"/>
      <c r="C187" s="272" t="s">
        <v>694</v>
      </c>
      <c r="D187" s="272" t="s">
        <v>472</v>
      </c>
      <c r="E187" s="273" t="s">
        <v>1514</v>
      </c>
      <c r="F187" s="274" t="s">
        <v>1515</v>
      </c>
      <c r="G187" s="275" t="s">
        <v>147</v>
      </c>
      <c r="H187" s="276">
        <v>1</v>
      </c>
      <c r="I187" s="277"/>
      <c r="J187" s="278">
        <f>ROUND(I187*H187,2)</f>
        <v>0</v>
      </c>
      <c r="K187" s="274" t="s">
        <v>19</v>
      </c>
      <c r="L187" s="279"/>
      <c r="M187" s="280" t="s">
        <v>19</v>
      </c>
      <c r="N187" s="281" t="s">
        <v>40</v>
      </c>
      <c r="O187" s="87"/>
      <c r="P187" s="213">
        <f>O187*H187</f>
        <v>0</v>
      </c>
      <c r="Q187" s="213">
        <v>2.5800000000000001</v>
      </c>
      <c r="R187" s="213">
        <f>Q187*H187</f>
        <v>2.5800000000000001</v>
      </c>
      <c r="S187" s="213">
        <v>0</v>
      </c>
      <c r="T187" s="214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5" t="s">
        <v>1481</v>
      </c>
      <c r="AT187" s="215" t="s">
        <v>472</v>
      </c>
      <c r="AU187" s="215" t="s">
        <v>79</v>
      </c>
      <c r="AY187" s="20" t="s">
        <v>116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20" t="s">
        <v>74</v>
      </c>
      <c r="BK187" s="216">
        <f>ROUND(I187*H187,2)</f>
        <v>0</v>
      </c>
      <c r="BL187" s="20" t="s">
        <v>1481</v>
      </c>
      <c r="BM187" s="215" t="s">
        <v>1636</v>
      </c>
    </row>
    <row r="188" s="2" customFormat="1" ht="24.15" customHeight="1">
      <c r="A188" s="41"/>
      <c r="B188" s="42"/>
      <c r="C188" s="272" t="s">
        <v>698</v>
      </c>
      <c r="D188" s="272" t="s">
        <v>472</v>
      </c>
      <c r="E188" s="273" t="s">
        <v>1517</v>
      </c>
      <c r="F188" s="274" t="s">
        <v>1518</v>
      </c>
      <c r="G188" s="275" t="s">
        <v>147</v>
      </c>
      <c r="H188" s="276">
        <v>1</v>
      </c>
      <c r="I188" s="277"/>
      <c r="J188" s="278">
        <f>ROUND(I188*H188,2)</f>
        <v>0</v>
      </c>
      <c r="K188" s="274" t="s">
        <v>19</v>
      </c>
      <c r="L188" s="279"/>
      <c r="M188" s="280" t="s">
        <v>19</v>
      </c>
      <c r="N188" s="281" t="s">
        <v>40</v>
      </c>
      <c r="O188" s="87"/>
      <c r="P188" s="213">
        <f>O188*H188</f>
        <v>0</v>
      </c>
      <c r="Q188" s="213">
        <v>0.12</v>
      </c>
      <c r="R188" s="213">
        <f>Q188*H188</f>
        <v>0.12</v>
      </c>
      <c r="S188" s="213">
        <v>0</v>
      </c>
      <c r="T188" s="214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5" t="s">
        <v>1481</v>
      </c>
      <c r="AT188" s="215" t="s">
        <v>472</v>
      </c>
      <c r="AU188" s="215" t="s">
        <v>79</v>
      </c>
      <c r="AY188" s="20" t="s">
        <v>116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20" t="s">
        <v>74</v>
      </c>
      <c r="BK188" s="216">
        <f>ROUND(I188*H188,2)</f>
        <v>0</v>
      </c>
      <c r="BL188" s="20" t="s">
        <v>1481</v>
      </c>
      <c r="BM188" s="215" t="s">
        <v>1637</v>
      </c>
    </row>
    <row r="189" s="12" customFormat="1" ht="22.8" customHeight="1">
      <c r="A189" s="12"/>
      <c r="B189" s="188"/>
      <c r="C189" s="189"/>
      <c r="D189" s="190" t="s">
        <v>68</v>
      </c>
      <c r="E189" s="202" t="s">
        <v>1520</v>
      </c>
      <c r="F189" s="202" t="s">
        <v>1521</v>
      </c>
      <c r="G189" s="189"/>
      <c r="H189" s="189"/>
      <c r="I189" s="192"/>
      <c r="J189" s="203">
        <f>BK189</f>
        <v>0</v>
      </c>
      <c r="K189" s="189"/>
      <c r="L189" s="194"/>
      <c r="M189" s="195"/>
      <c r="N189" s="196"/>
      <c r="O189" s="196"/>
      <c r="P189" s="197">
        <f>SUM(P190:P191)</f>
        <v>0</v>
      </c>
      <c r="Q189" s="196"/>
      <c r="R189" s="197">
        <f>SUM(R190:R191)</f>
        <v>0.0020999999999999999</v>
      </c>
      <c r="S189" s="196"/>
      <c r="T189" s="198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279</v>
      </c>
      <c r="AT189" s="200" t="s">
        <v>68</v>
      </c>
      <c r="AU189" s="200" t="s">
        <v>74</v>
      </c>
      <c r="AY189" s="199" t="s">
        <v>116</v>
      </c>
      <c r="BK189" s="201">
        <f>SUM(BK190:BK191)</f>
        <v>0</v>
      </c>
    </row>
    <row r="190" s="2" customFormat="1" ht="16.5" customHeight="1">
      <c r="A190" s="41"/>
      <c r="B190" s="42"/>
      <c r="C190" s="204" t="s">
        <v>703</v>
      </c>
      <c r="D190" s="204" t="s">
        <v>119</v>
      </c>
      <c r="E190" s="205" t="s">
        <v>1522</v>
      </c>
      <c r="F190" s="206" t="s">
        <v>1523</v>
      </c>
      <c r="G190" s="207" t="s">
        <v>147</v>
      </c>
      <c r="H190" s="208">
        <v>1</v>
      </c>
      <c r="I190" s="209"/>
      <c r="J190" s="210">
        <f>ROUND(I190*H190,2)</f>
        <v>0</v>
      </c>
      <c r="K190" s="206" t="s">
        <v>19</v>
      </c>
      <c r="L190" s="47"/>
      <c r="M190" s="211" t="s">
        <v>19</v>
      </c>
      <c r="N190" s="212" t="s">
        <v>40</v>
      </c>
      <c r="O190" s="87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5" t="s">
        <v>286</v>
      </c>
      <c r="AT190" s="215" t="s">
        <v>119</v>
      </c>
      <c r="AU190" s="215" t="s">
        <v>79</v>
      </c>
      <c r="AY190" s="20" t="s">
        <v>116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20" t="s">
        <v>74</v>
      </c>
      <c r="BK190" s="216">
        <f>ROUND(I190*H190,2)</f>
        <v>0</v>
      </c>
      <c r="BL190" s="20" t="s">
        <v>286</v>
      </c>
      <c r="BM190" s="215" t="s">
        <v>1638</v>
      </c>
    </row>
    <row r="191" s="2" customFormat="1" ht="37.8" customHeight="1">
      <c r="A191" s="41"/>
      <c r="B191" s="42"/>
      <c r="C191" s="272" t="s">
        <v>707</v>
      </c>
      <c r="D191" s="272" t="s">
        <v>472</v>
      </c>
      <c r="E191" s="273" t="s">
        <v>1525</v>
      </c>
      <c r="F191" s="274" t="s">
        <v>1526</v>
      </c>
      <c r="G191" s="275" t="s">
        <v>147</v>
      </c>
      <c r="H191" s="276">
        <v>1</v>
      </c>
      <c r="I191" s="277"/>
      <c r="J191" s="278">
        <f>ROUND(I191*H191,2)</f>
        <v>0</v>
      </c>
      <c r="K191" s="274" t="s">
        <v>19</v>
      </c>
      <c r="L191" s="279"/>
      <c r="M191" s="280" t="s">
        <v>19</v>
      </c>
      <c r="N191" s="281" t="s">
        <v>40</v>
      </c>
      <c r="O191" s="87"/>
      <c r="P191" s="213">
        <f>O191*H191</f>
        <v>0</v>
      </c>
      <c r="Q191" s="213">
        <v>0.0020999999999999999</v>
      </c>
      <c r="R191" s="213">
        <f>Q191*H191</f>
        <v>0.0020999999999999999</v>
      </c>
      <c r="S191" s="213">
        <v>0</v>
      </c>
      <c r="T191" s="214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5" t="s">
        <v>1481</v>
      </c>
      <c r="AT191" s="215" t="s">
        <v>472</v>
      </c>
      <c r="AU191" s="215" t="s">
        <v>79</v>
      </c>
      <c r="AY191" s="20" t="s">
        <v>116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20" t="s">
        <v>74</v>
      </c>
      <c r="BK191" s="216">
        <f>ROUND(I191*H191,2)</f>
        <v>0</v>
      </c>
      <c r="BL191" s="20" t="s">
        <v>1481</v>
      </c>
      <c r="BM191" s="215" t="s">
        <v>1639</v>
      </c>
    </row>
    <row r="192" s="12" customFormat="1" ht="22.8" customHeight="1">
      <c r="A192" s="12"/>
      <c r="B192" s="188"/>
      <c r="C192" s="189"/>
      <c r="D192" s="190" t="s">
        <v>68</v>
      </c>
      <c r="E192" s="202" t="s">
        <v>1528</v>
      </c>
      <c r="F192" s="202" t="s">
        <v>1529</v>
      </c>
      <c r="G192" s="189"/>
      <c r="H192" s="189"/>
      <c r="I192" s="192"/>
      <c r="J192" s="203">
        <f>BK192</f>
        <v>0</v>
      </c>
      <c r="K192" s="189"/>
      <c r="L192" s="194"/>
      <c r="M192" s="195"/>
      <c r="N192" s="196"/>
      <c r="O192" s="196"/>
      <c r="P192" s="197">
        <f>P193</f>
        <v>0</v>
      </c>
      <c r="Q192" s="196"/>
      <c r="R192" s="197">
        <f>R193</f>
        <v>0.018180000000000002</v>
      </c>
      <c r="S192" s="196"/>
      <c r="T192" s="198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9" t="s">
        <v>279</v>
      </c>
      <c r="AT192" s="200" t="s">
        <v>68</v>
      </c>
      <c r="AU192" s="200" t="s">
        <v>74</v>
      </c>
      <c r="AY192" s="199" t="s">
        <v>116</v>
      </c>
      <c r="BK192" s="201">
        <f>BK193</f>
        <v>0</v>
      </c>
    </row>
    <row r="193" s="2" customFormat="1" ht="16.5" customHeight="1">
      <c r="A193" s="41"/>
      <c r="B193" s="42"/>
      <c r="C193" s="204" t="s">
        <v>712</v>
      </c>
      <c r="D193" s="204" t="s">
        <v>119</v>
      </c>
      <c r="E193" s="205" t="s">
        <v>1530</v>
      </c>
      <c r="F193" s="206" t="s">
        <v>1531</v>
      </c>
      <c r="G193" s="207" t="s">
        <v>1391</v>
      </c>
      <c r="H193" s="208">
        <v>18</v>
      </c>
      <c r="I193" s="209"/>
      <c r="J193" s="210">
        <f>ROUND(I193*H193,2)</f>
        <v>0</v>
      </c>
      <c r="K193" s="206" t="s">
        <v>19</v>
      </c>
      <c r="L193" s="47"/>
      <c r="M193" s="211" t="s">
        <v>19</v>
      </c>
      <c r="N193" s="212" t="s">
        <v>40</v>
      </c>
      <c r="O193" s="87"/>
      <c r="P193" s="213">
        <f>O193*H193</f>
        <v>0</v>
      </c>
      <c r="Q193" s="213">
        <v>0.0010100000000000001</v>
      </c>
      <c r="R193" s="213">
        <f>Q193*H193</f>
        <v>0.018180000000000002</v>
      </c>
      <c r="S193" s="213">
        <v>0</v>
      </c>
      <c r="T193" s="214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5" t="s">
        <v>286</v>
      </c>
      <c r="AT193" s="215" t="s">
        <v>119</v>
      </c>
      <c r="AU193" s="215" t="s">
        <v>79</v>
      </c>
      <c r="AY193" s="20" t="s">
        <v>116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20" t="s">
        <v>74</v>
      </c>
      <c r="BK193" s="216">
        <f>ROUND(I193*H193,2)</f>
        <v>0</v>
      </c>
      <c r="BL193" s="20" t="s">
        <v>286</v>
      </c>
      <c r="BM193" s="215" t="s">
        <v>1640</v>
      </c>
    </row>
    <row r="194" s="12" customFormat="1" ht="25.92" customHeight="1">
      <c r="A194" s="12"/>
      <c r="B194" s="188"/>
      <c r="C194" s="189"/>
      <c r="D194" s="190" t="s">
        <v>68</v>
      </c>
      <c r="E194" s="191" t="s">
        <v>1533</v>
      </c>
      <c r="F194" s="191" t="s">
        <v>1534</v>
      </c>
      <c r="G194" s="189"/>
      <c r="H194" s="189"/>
      <c r="I194" s="192"/>
      <c r="J194" s="193">
        <f>BK194</f>
        <v>0</v>
      </c>
      <c r="K194" s="189"/>
      <c r="L194" s="194"/>
      <c r="M194" s="195"/>
      <c r="N194" s="196"/>
      <c r="O194" s="196"/>
      <c r="P194" s="197">
        <f>SUM(P195:P198)</f>
        <v>0</v>
      </c>
      <c r="Q194" s="196"/>
      <c r="R194" s="197">
        <f>SUM(R195:R198)</f>
        <v>0</v>
      </c>
      <c r="S194" s="196"/>
      <c r="T194" s="198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9" t="s">
        <v>137</v>
      </c>
      <c r="AT194" s="200" t="s">
        <v>68</v>
      </c>
      <c r="AU194" s="200" t="s">
        <v>69</v>
      </c>
      <c r="AY194" s="199" t="s">
        <v>116</v>
      </c>
      <c r="BK194" s="201">
        <f>SUM(BK195:BK198)</f>
        <v>0</v>
      </c>
    </row>
    <row r="195" s="2" customFormat="1" ht="37.8" customHeight="1">
      <c r="A195" s="41"/>
      <c r="B195" s="42"/>
      <c r="C195" s="204" t="s">
        <v>718</v>
      </c>
      <c r="D195" s="204" t="s">
        <v>119</v>
      </c>
      <c r="E195" s="205" t="s">
        <v>1535</v>
      </c>
      <c r="F195" s="206" t="s">
        <v>1536</v>
      </c>
      <c r="G195" s="207" t="s">
        <v>1537</v>
      </c>
      <c r="H195" s="208">
        <v>38</v>
      </c>
      <c r="I195" s="209"/>
      <c r="J195" s="210">
        <f>ROUND(I195*H195,2)</f>
        <v>0</v>
      </c>
      <c r="K195" s="206" t="s">
        <v>123</v>
      </c>
      <c r="L195" s="47"/>
      <c r="M195" s="211" t="s">
        <v>19</v>
      </c>
      <c r="N195" s="212" t="s">
        <v>40</v>
      </c>
      <c r="O195" s="87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5" t="s">
        <v>1538</v>
      </c>
      <c r="AT195" s="215" t="s">
        <v>119</v>
      </c>
      <c r="AU195" s="215" t="s">
        <v>74</v>
      </c>
      <c r="AY195" s="20" t="s">
        <v>116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20" t="s">
        <v>74</v>
      </c>
      <c r="BK195" s="216">
        <f>ROUND(I195*H195,2)</f>
        <v>0</v>
      </c>
      <c r="BL195" s="20" t="s">
        <v>1538</v>
      </c>
      <c r="BM195" s="215" t="s">
        <v>1641</v>
      </c>
    </row>
    <row r="196" s="2" customFormat="1">
      <c r="A196" s="41"/>
      <c r="B196" s="42"/>
      <c r="C196" s="43"/>
      <c r="D196" s="217" t="s">
        <v>126</v>
      </c>
      <c r="E196" s="43"/>
      <c r="F196" s="218" t="s">
        <v>1540</v>
      </c>
      <c r="G196" s="43"/>
      <c r="H196" s="43"/>
      <c r="I196" s="219"/>
      <c r="J196" s="43"/>
      <c r="K196" s="43"/>
      <c r="L196" s="47"/>
      <c r="M196" s="220"/>
      <c r="N196" s="221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126</v>
      </c>
      <c r="AU196" s="20" t="s">
        <v>74</v>
      </c>
    </row>
    <row r="197" s="2" customFormat="1" ht="24.15" customHeight="1">
      <c r="A197" s="41"/>
      <c r="B197" s="42"/>
      <c r="C197" s="204" t="s">
        <v>737</v>
      </c>
      <c r="D197" s="204" t="s">
        <v>119</v>
      </c>
      <c r="E197" s="205" t="s">
        <v>1541</v>
      </c>
      <c r="F197" s="206" t="s">
        <v>1542</v>
      </c>
      <c r="G197" s="207" t="s">
        <v>1537</v>
      </c>
      <c r="H197" s="208">
        <v>16</v>
      </c>
      <c r="I197" s="209"/>
      <c r="J197" s="210">
        <f>ROUND(I197*H197,2)</f>
        <v>0</v>
      </c>
      <c r="K197" s="206" t="s">
        <v>123</v>
      </c>
      <c r="L197" s="47"/>
      <c r="M197" s="211" t="s">
        <v>19</v>
      </c>
      <c r="N197" s="212" t="s">
        <v>40</v>
      </c>
      <c r="O197" s="87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5" t="s">
        <v>1538</v>
      </c>
      <c r="AT197" s="215" t="s">
        <v>119</v>
      </c>
      <c r="AU197" s="215" t="s">
        <v>74</v>
      </c>
      <c r="AY197" s="20" t="s">
        <v>116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20" t="s">
        <v>74</v>
      </c>
      <c r="BK197" s="216">
        <f>ROUND(I197*H197,2)</f>
        <v>0</v>
      </c>
      <c r="BL197" s="20" t="s">
        <v>1538</v>
      </c>
      <c r="BM197" s="215" t="s">
        <v>1642</v>
      </c>
    </row>
    <row r="198" s="2" customFormat="1">
      <c r="A198" s="41"/>
      <c r="B198" s="42"/>
      <c r="C198" s="43"/>
      <c r="D198" s="217" t="s">
        <v>126</v>
      </c>
      <c r="E198" s="43"/>
      <c r="F198" s="218" t="s">
        <v>1544</v>
      </c>
      <c r="G198" s="43"/>
      <c r="H198" s="43"/>
      <c r="I198" s="219"/>
      <c r="J198" s="43"/>
      <c r="K198" s="43"/>
      <c r="L198" s="47"/>
      <c r="M198" s="222"/>
      <c r="N198" s="223"/>
      <c r="O198" s="224"/>
      <c r="P198" s="224"/>
      <c r="Q198" s="224"/>
      <c r="R198" s="224"/>
      <c r="S198" s="224"/>
      <c r="T198" s="225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126</v>
      </c>
      <c r="AU198" s="20" t="s">
        <v>74</v>
      </c>
    </row>
    <row r="199" s="2" customFormat="1" ht="6.96" customHeight="1">
      <c r="A199" s="41"/>
      <c r="B199" s="62"/>
      <c r="C199" s="63"/>
      <c r="D199" s="63"/>
      <c r="E199" s="63"/>
      <c r="F199" s="63"/>
      <c r="G199" s="63"/>
      <c r="H199" s="63"/>
      <c r="I199" s="63"/>
      <c r="J199" s="63"/>
      <c r="K199" s="63"/>
      <c r="L199" s="47"/>
      <c r="M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</row>
  </sheetData>
  <sheetProtection sheet="1" autoFilter="0" formatColumns="0" formatRows="0" objects="1" scenarios="1" spinCount="100000" saltValue="2DddLbG+njH/s9FvDw6Ryz+fLjfLN4gF5Gl0wVaoZzAnhFT8DRps+c1A6rg54F0ENjX4ejfqQCC2SqauxW6a7g==" hashValue="3HPWBYIzZLnVj9+SpMFlIbUFam3BSg6hrmBgW0d8rlSMzG6HfSGpvqA50apxS6LV3/dMbcuMpPpGod2ylhOA0A==" algorithmName="SHA-512" password="CC35"/>
  <autoFilter ref="C92:K198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3_02/952902021"/>
    <hyperlink ref="F99" r:id="rId2" display="https://podminky.urs.cz/item/CS_URS_2023_02/977151123"/>
    <hyperlink ref="F104" r:id="rId3" display="https://podminky.urs.cz/item/CS_URS_2023_02/713463212"/>
    <hyperlink ref="F109" r:id="rId4" display="https://podminky.urs.cz/item/CS_URS_2023_02/713463213"/>
    <hyperlink ref="F114" r:id="rId5" display="https://podminky.urs.cz/item/CS_URS_2023_02/998713101"/>
    <hyperlink ref="F123" r:id="rId6" display="https://podminky.urs.cz/item/CS_URS_2023_02/733111113"/>
    <hyperlink ref="F125" r:id="rId7" display="https://podminky.urs.cz/item/CS_URS_2023_02/733111118"/>
    <hyperlink ref="F128" r:id="rId8" display="https://podminky.urs.cz/item/CS_URS_2023_02/733121222"/>
    <hyperlink ref="F130" r:id="rId9" display="https://podminky.urs.cz/item/CS_URS_2023_02/733121228"/>
    <hyperlink ref="F132" r:id="rId10" display="https://podminky.urs.cz/item/CS_URS_2023_02/733190107"/>
    <hyperlink ref="F134" r:id="rId11" display="https://podminky.urs.cz/item/CS_URS_2023_02/733190108"/>
    <hyperlink ref="F136" r:id="rId12" display="https://podminky.urs.cz/item/CS_URS_2023_02/733190225"/>
    <hyperlink ref="F138" r:id="rId13" display="https://podminky.urs.cz/item/CS_URS_2023_02/733190232"/>
    <hyperlink ref="F140" r:id="rId14" display="https://podminky.urs.cz/item/CS_URS_2023_02/733191113"/>
    <hyperlink ref="F142" r:id="rId15" display="https://podminky.urs.cz/item/CS_URS_2023_02/998733101"/>
    <hyperlink ref="F145" r:id="rId16" display="https://podminky.urs.cz/item/CS_URS_2023_02/734211127"/>
    <hyperlink ref="F147" r:id="rId17" display="https://podminky.urs.cz/item/CS_URS_2023_02/734494213"/>
    <hyperlink ref="F149" r:id="rId18" display="https://podminky.urs.cz/item/CS_URS_2023_02/998734101"/>
    <hyperlink ref="F152" r:id="rId19" display="https://podminky.urs.cz/item/CS_URS_2023_02/767995111"/>
    <hyperlink ref="F157" r:id="rId20" display="https://podminky.urs.cz/item/CS_URS_2023_02/998767101"/>
    <hyperlink ref="F160" r:id="rId21" display="https://podminky.urs.cz/item/CS_URS_2023_02/783601713"/>
    <hyperlink ref="F162" r:id="rId22" display="https://podminky.urs.cz/item/CS_URS_2023_02/783601731"/>
    <hyperlink ref="F164" r:id="rId23" display="https://podminky.urs.cz/item/CS_URS_2023_02/783617613"/>
    <hyperlink ref="F166" r:id="rId24" display="https://podminky.urs.cz/item/CS_URS_2023_02/783617623"/>
    <hyperlink ref="F170" r:id="rId25" display="https://podminky.urs.cz/item/CS_URS_2023_02/230021008"/>
    <hyperlink ref="F174" r:id="rId26" display="https://podminky.urs.cz/item/CS_URS_2023_02/230022045"/>
    <hyperlink ref="F177" r:id="rId27" display="https://podminky.urs.cz/item/CS_URS_2023_02/230023047"/>
    <hyperlink ref="F180" r:id="rId28" display="https://podminky.urs.cz/item/CS_URS_2023_02/230170012"/>
    <hyperlink ref="F182" r:id="rId29" display="https://podminky.urs.cz/item/CS_URS_2023_02/230170013"/>
    <hyperlink ref="F196" r:id="rId30" display="https://podminky.urs.cz/item/CS_URS_2023_02/HZS2491"/>
    <hyperlink ref="F198" r:id="rId31" display="https://podminky.urs.cz/item/CS_URS_2023_02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7" customFormat="1" ht="45" customHeight="1">
      <c r="B3" s="288"/>
      <c r="C3" s="289" t="s">
        <v>1643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1644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1645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1646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1647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1648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1649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1650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1651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1652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1653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73</v>
      </c>
      <c r="F18" s="295" t="s">
        <v>1654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1655</v>
      </c>
      <c r="F19" s="295" t="s">
        <v>1656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1657</v>
      </c>
      <c r="F20" s="295" t="s">
        <v>1658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1659</v>
      </c>
      <c r="F21" s="295" t="s">
        <v>1660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1661</v>
      </c>
      <c r="F22" s="295" t="s">
        <v>1662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1663</v>
      </c>
      <c r="F23" s="295" t="s">
        <v>1664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1665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1666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1667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1668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1669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1670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1671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1672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1673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101</v>
      </c>
      <c r="F36" s="295"/>
      <c r="G36" s="295" t="s">
        <v>1674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1675</v>
      </c>
      <c r="F37" s="295"/>
      <c r="G37" s="295" t="s">
        <v>1676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50</v>
      </c>
      <c r="F38" s="295"/>
      <c r="G38" s="295" t="s">
        <v>1677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51</v>
      </c>
      <c r="F39" s="295"/>
      <c r="G39" s="295" t="s">
        <v>1678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102</v>
      </c>
      <c r="F40" s="295"/>
      <c r="G40" s="295" t="s">
        <v>1679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103</v>
      </c>
      <c r="F41" s="295"/>
      <c r="G41" s="295" t="s">
        <v>1680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1681</v>
      </c>
      <c r="F42" s="295"/>
      <c r="G42" s="295" t="s">
        <v>1682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1683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1684</v>
      </c>
      <c r="F44" s="295"/>
      <c r="G44" s="295" t="s">
        <v>1685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105</v>
      </c>
      <c r="F45" s="295"/>
      <c r="G45" s="295" t="s">
        <v>1686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1687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1688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1689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1690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1691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1692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1693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1694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1695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1696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1697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1698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1699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1700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1701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1702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1703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1704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1705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1706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1707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1708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1709</v>
      </c>
      <c r="D76" s="313"/>
      <c r="E76" s="313"/>
      <c r="F76" s="313" t="s">
        <v>1710</v>
      </c>
      <c r="G76" s="314"/>
      <c r="H76" s="313" t="s">
        <v>51</v>
      </c>
      <c r="I76" s="313" t="s">
        <v>54</v>
      </c>
      <c r="J76" s="313" t="s">
        <v>1711</v>
      </c>
      <c r="K76" s="312"/>
    </row>
    <row r="77" s="1" customFormat="1" ht="17.25" customHeight="1">
      <c r="B77" s="310"/>
      <c r="C77" s="315" t="s">
        <v>1712</v>
      </c>
      <c r="D77" s="315"/>
      <c r="E77" s="315"/>
      <c r="F77" s="316" t="s">
        <v>1713</v>
      </c>
      <c r="G77" s="317"/>
      <c r="H77" s="315"/>
      <c r="I77" s="315"/>
      <c r="J77" s="315" t="s">
        <v>1714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50</v>
      </c>
      <c r="D79" s="320"/>
      <c r="E79" s="320"/>
      <c r="F79" s="321" t="s">
        <v>1715</v>
      </c>
      <c r="G79" s="322"/>
      <c r="H79" s="298" t="s">
        <v>1716</v>
      </c>
      <c r="I79" s="298" t="s">
        <v>1717</v>
      </c>
      <c r="J79" s="298">
        <v>20</v>
      </c>
      <c r="K79" s="312"/>
    </row>
    <row r="80" s="1" customFormat="1" ht="15" customHeight="1">
      <c r="B80" s="310"/>
      <c r="C80" s="298" t="s">
        <v>1718</v>
      </c>
      <c r="D80" s="298"/>
      <c r="E80" s="298"/>
      <c r="F80" s="321" t="s">
        <v>1715</v>
      </c>
      <c r="G80" s="322"/>
      <c r="H80" s="298" t="s">
        <v>1719</v>
      </c>
      <c r="I80" s="298" t="s">
        <v>1717</v>
      </c>
      <c r="J80" s="298">
        <v>120</v>
      </c>
      <c r="K80" s="312"/>
    </row>
    <row r="81" s="1" customFormat="1" ht="15" customHeight="1">
      <c r="B81" s="323"/>
      <c r="C81" s="298" t="s">
        <v>1720</v>
      </c>
      <c r="D81" s="298"/>
      <c r="E81" s="298"/>
      <c r="F81" s="321" t="s">
        <v>1721</v>
      </c>
      <c r="G81" s="322"/>
      <c r="H81" s="298" t="s">
        <v>1722</v>
      </c>
      <c r="I81" s="298" t="s">
        <v>1717</v>
      </c>
      <c r="J81" s="298">
        <v>50</v>
      </c>
      <c r="K81" s="312"/>
    </row>
    <row r="82" s="1" customFormat="1" ht="15" customHeight="1">
      <c r="B82" s="323"/>
      <c r="C82" s="298" t="s">
        <v>1723</v>
      </c>
      <c r="D82" s="298"/>
      <c r="E82" s="298"/>
      <c r="F82" s="321" t="s">
        <v>1715</v>
      </c>
      <c r="G82" s="322"/>
      <c r="H82" s="298" t="s">
        <v>1724</v>
      </c>
      <c r="I82" s="298" t="s">
        <v>1725</v>
      </c>
      <c r="J82" s="298"/>
      <c r="K82" s="312"/>
    </row>
    <row r="83" s="1" customFormat="1" ht="15" customHeight="1">
      <c r="B83" s="323"/>
      <c r="C83" s="324" t="s">
        <v>1726</v>
      </c>
      <c r="D83" s="324"/>
      <c r="E83" s="324"/>
      <c r="F83" s="325" t="s">
        <v>1721</v>
      </c>
      <c r="G83" s="324"/>
      <c r="H83" s="324" t="s">
        <v>1727</v>
      </c>
      <c r="I83" s="324" t="s">
        <v>1717</v>
      </c>
      <c r="J83" s="324">
        <v>15</v>
      </c>
      <c r="K83" s="312"/>
    </row>
    <row r="84" s="1" customFormat="1" ht="15" customHeight="1">
      <c r="B84" s="323"/>
      <c r="C84" s="324" t="s">
        <v>1728</v>
      </c>
      <c r="D84" s="324"/>
      <c r="E84" s="324"/>
      <c r="F84" s="325" t="s">
        <v>1721</v>
      </c>
      <c r="G84" s="324"/>
      <c r="H84" s="324" t="s">
        <v>1729</v>
      </c>
      <c r="I84" s="324" t="s">
        <v>1717</v>
      </c>
      <c r="J84" s="324">
        <v>15</v>
      </c>
      <c r="K84" s="312"/>
    </row>
    <row r="85" s="1" customFormat="1" ht="15" customHeight="1">
      <c r="B85" s="323"/>
      <c r="C85" s="324" t="s">
        <v>1730</v>
      </c>
      <c r="D85" s="324"/>
      <c r="E85" s="324"/>
      <c r="F85" s="325" t="s">
        <v>1721</v>
      </c>
      <c r="G85" s="324"/>
      <c r="H85" s="324" t="s">
        <v>1731</v>
      </c>
      <c r="I85" s="324" t="s">
        <v>1717</v>
      </c>
      <c r="J85" s="324">
        <v>20</v>
      </c>
      <c r="K85" s="312"/>
    </row>
    <row r="86" s="1" customFormat="1" ht="15" customHeight="1">
      <c r="B86" s="323"/>
      <c r="C86" s="324" t="s">
        <v>1732</v>
      </c>
      <c r="D86" s="324"/>
      <c r="E86" s="324"/>
      <c r="F86" s="325" t="s">
        <v>1721</v>
      </c>
      <c r="G86" s="324"/>
      <c r="H86" s="324" t="s">
        <v>1733</v>
      </c>
      <c r="I86" s="324" t="s">
        <v>1717</v>
      </c>
      <c r="J86" s="324">
        <v>20</v>
      </c>
      <c r="K86" s="312"/>
    </row>
    <row r="87" s="1" customFormat="1" ht="15" customHeight="1">
      <c r="B87" s="323"/>
      <c r="C87" s="298" t="s">
        <v>1734</v>
      </c>
      <c r="D87" s="298"/>
      <c r="E87" s="298"/>
      <c r="F87" s="321" t="s">
        <v>1721</v>
      </c>
      <c r="G87" s="322"/>
      <c r="H87" s="298" t="s">
        <v>1735</v>
      </c>
      <c r="I87" s="298" t="s">
        <v>1717</v>
      </c>
      <c r="J87" s="298">
        <v>50</v>
      </c>
      <c r="K87" s="312"/>
    </row>
    <row r="88" s="1" customFormat="1" ht="15" customHeight="1">
      <c r="B88" s="323"/>
      <c r="C88" s="298" t="s">
        <v>1736</v>
      </c>
      <c r="D88" s="298"/>
      <c r="E88" s="298"/>
      <c r="F88" s="321" t="s">
        <v>1721</v>
      </c>
      <c r="G88" s="322"/>
      <c r="H88" s="298" t="s">
        <v>1737</v>
      </c>
      <c r="I88" s="298" t="s">
        <v>1717</v>
      </c>
      <c r="J88" s="298">
        <v>20</v>
      </c>
      <c r="K88" s="312"/>
    </row>
    <row r="89" s="1" customFormat="1" ht="15" customHeight="1">
      <c r="B89" s="323"/>
      <c r="C89" s="298" t="s">
        <v>1738</v>
      </c>
      <c r="D89" s="298"/>
      <c r="E89" s="298"/>
      <c r="F89" s="321" t="s">
        <v>1721</v>
      </c>
      <c r="G89" s="322"/>
      <c r="H89" s="298" t="s">
        <v>1739</v>
      </c>
      <c r="I89" s="298" t="s">
        <v>1717</v>
      </c>
      <c r="J89" s="298">
        <v>20</v>
      </c>
      <c r="K89" s="312"/>
    </row>
    <row r="90" s="1" customFormat="1" ht="15" customHeight="1">
      <c r="B90" s="323"/>
      <c r="C90" s="298" t="s">
        <v>1740</v>
      </c>
      <c r="D90" s="298"/>
      <c r="E90" s="298"/>
      <c r="F90" s="321" t="s">
        <v>1721</v>
      </c>
      <c r="G90" s="322"/>
      <c r="H90" s="298" t="s">
        <v>1741</v>
      </c>
      <c r="I90" s="298" t="s">
        <v>1717</v>
      </c>
      <c r="J90" s="298">
        <v>50</v>
      </c>
      <c r="K90" s="312"/>
    </row>
    <row r="91" s="1" customFormat="1" ht="15" customHeight="1">
      <c r="B91" s="323"/>
      <c r="C91" s="298" t="s">
        <v>1742</v>
      </c>
      <c r="D91" s="298"/>
      <c r="E91" s="298"/>
      <c r="F91" s="321" t="s">
        <v>1721</v>
      </c>
      <c r="G91" s="322"/>
      <c r="H91" s="298" t="s">
        <v>1742</v>
      </c>
      <c r="I91" s="298" t="s">
        <v>1717</v>
      </c>
      <c r="J91" s="298">
        <v>50</v>
      </c>
      <c r="K91" s="312"/>
    </row>
    <row r="92" s="1" customFormat="1" ht="15" customHeight="1">
      <c r="B92" s="323"/>
      <c r="C92" s="298" t="s">
        <v>1743</v>
      </c>
      <c r="D92" s="298"/>
      <c r="E92" s="298"/>
      <c r="F92" s="321" t="s">
        <v>1721</v>
      </c>
      <c r="G92" s="322"/>
      <c r="H92" s="298" t="s">
        <v>1744</v>
      </c>
      <c r="I92" s="298" t="s">
        <v>1717</v>
      </c>
      <c r="J92" s="298">
        <v>255</v>
      </c>
      <c r="K92" s="312"/>
    </row>
    <row r="93" s="1" customFormat="1" ht="15" customHeight="1">
      <c r="B93" s="323"/>
      <c r="C93" s="298" t="s">
        <v>1745</v>
      </c>
      <c r="D93" s="298"/>
      <c r="E93" s="298"/>
      <c r="F93" s="321" t="s">
        <v>1715</v>
      </c>
      <c r="G93" s="322"/>
      <c r="H93" s="298" t="s">
        <v>1746</v>
      </c>
      <c r="I93" s="298" t="s">
        <v>1747</v>
      </c>
      <c r="J93" s="298"/>
      <c r="K93" s="312"/>
    </row>
    <row r="94" s="1" customFormat="1" ht="15" customHeight="1">
      <c r="B94" s="323"/>
      <c r="C94" s="298" t="s">
        <v>1748</v>
      </c>
      <c r="D94" s="298"/>
      <c r="E94" s="298"/>
      <c r="F94" s="321" t="s">
        <v>1715</v>
      </c>
      <c r="G94" s="322"/>
      <c r="H94" s="298" t="s">
        <v>1749</v>
      </c>
      <c r="I94" s="298" t="s">
        <v>1750</v>
      </c>
      <c r="J94" s="298"/>
      <c r="K94" s="312"/>
    </row>
    <row r="95" s="1" customFormat="1" ht="15" customHeight="1">
      <c r="B95" s="323"/>
      <c r="C95" s="298" t="s">
        <v>1751</v>
      </c>
      <c r="D95" s="298"/>
      <c r="E95" s="298"/>
      <c r="F95" s="321" t="s">
        <v>1715</v>
      </c>
      <c r="G95" s="322"/>
      <c r="H95" s="298" t="s">
        <v>1751</v>
      </c>
      <c r="I95" s="298" t="s">
        <v>1750</v>
      </c>
      <c r="J95" s="298"/>
      <c r="K95" s="312"/>
    </row>
    <row r="96" s="1" customFormat="1" ht="15" customHeight="1">
      <c r="B96" s="323"/>
      <c r="C96" s="298" t="s">
        <v>35</v>
      </c>
      <c r="D96" s="298"/>
      <c r="E96" s="298"/>
      <c r="F96" s="321" t="s">
        <v>1715</v>
      </c>
      <c r="G96" s="322"/>
      <c r="H96" s="298" t="s">
        <v>1752</v>
      </c>
      <c r="I96" s="298" t="s">
        <v>1750</v>
      </c>
      <c r="J96" s="298"/>
      <c r="K96" s="312"/>
    </row>
    <row r="97" s="1" customFormat="1" ht="15" customHeight="1">
      <c r="B97" s="323"/>
      <c r="C97" s="298" t="s">
        <v>45</v>
      </c>
      <c r="D97" s="298"/>
      <c r="E97" s="298"/>
      <c r="F97" s="321" t="s">
        <v>1715</v>
      </c>
      <c r="G97" s="322"/>
      <c r="H97" s="298" t="s">
        <v>1753</v>
      </c>
      <c r="I97" s="298" t="s">
        <v>1750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1754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1709</v>
      </c>
      <c r="D103" s="313"/>
      <c r="E103" s="313"/>
      <c r="F103" s="313" t="s">
        <v>1710</v>
      </c>
      <c r="G103" s="314"/>
      <c r="H103" s="313" t="s">
        <v>51</v>
      </c>
      <c r="I103" s="313" t="s">
        <v>54</v>
      </c>
      <c r="J103" s="313" t="s">
        <v>1711</v>
      </c>
      <c r="K103" s="312"/>
    </row>
    <row r="104" s="1" customFormat="1" ht="17.25" customHeight="1">
      <c r="B104" s="310"/>
      <c r="C104" s="315" t="s">
        <v>1712</v>
      </c>
      <c r="D104" s="315"/>
      <c r="E104" s="315"/>
      <c r="F104" s="316" t="s">
        <v>1713</v>
      </c>
      <c r="G104" s="317"/>
      <c r="H104" s="315"/>
      <c r="I104" s="315"/>
      <c r="J104" s="315" t="s">
        <v>1714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50</v>
      </c>
      <c r="D106" s="320"/>
      <c r="E106" s="320"/>
      <c r="F106" s="321" t="s">
        <v>1715</v>
      </c>
      <c r="G106" s="298"/>
      <c r="H106" s="298" t="s">
        <v>1755</v>
      </c>
      <c r="I106" s="298" t="s">
        <v>1717</v>
      </c>
      <c r="J106" s="298">
        <v>20</v>
      </c>
      <c r="K106" s="312"/>
    </row>
    <row r="107" s="1" customFormat="1" ht="15" customHeight="1">
      <c r="B107" s="310"/>
      <c r="C107" s="298" t="s">
        <v>1718</v>
      </c>
      <c r="D107" s="298"/>
      <c r="E107" s="298"/>
      <c r="F107" s="321" t="s">
        <v>1715</v>
      </c>
      <c r="G107" s="298"/>
      <c r="H107" s="298" t="s">
        <v>1755</v>
      </c>
      <c r="I107" s="298" t="s">
        <v>1717</v>
      </c>
      <c r="J107" s="298">
        <v>120</v>
      </c>
      <c r="K107" s="312"/>
    </row>
    <row r="108" s="1" customFormat="1" ht="15" customHeight="1">
      <c r="B108" s="323"/>
      <c r="C108" s="298" t="s">
        <v>1720</v>
      </c>
      <c r="D108" s="298"/>
      <c r="E108" s="298"/>
      <c r="F108" s="321" t="s">
        <v>1721</v>
      </c>
      <c r="G108" s="298"/>
      <c r="H108" s="298" t="s">
        <v>1755</v>
      </c>
      <c r="I108" s="298" t="s">
        <v>1717</v>
      </c>
      <c r="J108" s="298">
        <v>50</v>
      </c>
      <c r="K108" s="312"/>
    </row>
    <row r="109" s="1" customFormat="1" ht="15" customHeight="1">
      <c r="B109" s="323"/>
      <c r="C109" s="298" t="s">
        <v>1723</v>
      </c>
      <c r="D109" s="298"/>
      <c r="E109" s="298"/>
      <c r="F109" s="321" t="s">
        <v>1715</v>
      </c>
      <c r="G109" s="298"/>
      <c r="H109" s="298" t="s">
        <v>1755</v>
      </c>
      <c r="I109" s="298" t="s">
        <v>1725</v>
      </c>
      <c r="J109" s="298"/>
      <c r="K109" s="312"/>
    </row>
    <row r="110" s="1" customFormat="1" ht="15" customHeight="1">
      <c r="B110" s="323"/>
      <c r="C110" s="298" t="s">
        <v>1734</v>
      </c>
      <c r="D110" s="298"/>
      <c r="E110" s="298"/>
      <c r="F110" s="321" t="s">
        <v>1721</v>
      </c>
      <c r="G110" s="298"/>
      <c r="H110" s="298" t="s">
        <v>1755</v>
      </c>
      <c r="I110" s="298" t="s">
        <v>1717</v>
      </c>
      <c r="J110" s="298">
        <v>50</v>
      </c>
      <c r="K110" s="312"/>
    </row>
    <row r="111" s="1" customFormat="1" ht="15" customHeight="1">
      <c r="B111" s="323"/>
      <c r="C111" s="298" t="s">
        <v>1742</v>
      </c>
      <c r="D111" s="298"/>
      <c r="E111" s="298"/>
      <c r="F111" s="321" t="s">
        <v>1721</v>
      </c>
      <c r="G111" s="298"/>
      <c r="H111" s="298" t="s">
        <v>1755</v>
      </c>
      <c r="I111" s="298" t="s">
        <v>1717</v>
      </c>
      <c r="J111" s="298">
        <v>50</v>
      </c>
      <c r="K111" s="312"/>
    </row>
    <row r="112" s="1" customFormat="1" ht="15" customHeight="1">
      <c r="B112" s="323"/>
      <c r="C112" s="298" t="s">
        <v>1740</v>
      </c>
      <c r="D112" s="298"/>
      <c r="E112" s="298"/>
      <c r="F112" s="321" t="s">
        <v>1721</v>
      </c>
      <c r="G112" s="298"/>
      <c r="H112" s="298" t="s">
        <v>1755</v>
      </c>
      <c r="I112" s="298" t="s">
        <v>1717</v>
      </c>
      <c r="J112" s="298">
        <v>50</v>
      </c>
      <c r="K112" s="312"/>
    </row>
    <row r="113" s="1" customFormat="1" ht="15" customHeight="1">
      <c r="B113" s="323"/>
      <c r="C113" s="298" t="s">
        <v>50</v>
      </c>
      <c r="D113" s="298"/>
      <c r="E113" s="298"/>
      <c r="F113" s="321" t="s">
        <v>1715</v>
      </c>
      <c r="G113" s="298"/>
      <c r="H113" s="298" t="s">
        <v>1756</v>
      </c>
      <c r="I113" s="298" t="s">
        <v>1717</v>
      </c>
      <c r="J113" s="298">
        <v>20</v>
      </c>
      <c r="K113" s="312"/>
    </row>
    <row r="114" s="1" customFormat="1" ht="15" customHeight="1">
      <c r="B114" s="323"/>
      <c r="C114" s="298" t="s">
        <v>1757</v>
      </c>
      <c r="D114" s="298"/>
      <c r="E114" s="298"/>
      <c r="F114" s="321" t="s">
        <v>1715</v>
      </c>
      <c r="G114" s="298"/>
      <c r="H114" s="298" t="s">
        <v>1758</v>
      </c>
      <c r="I114" s="298" t="s">
        <v>1717</v>
      </c>
      <c r="J114" s="298">
        <v>120</v>
      </c>
      <c r="K114" s="312"/>
    </row>
    <row r="115" s="1" customFormat="1" ht="15" customHeight="1">
      <c r="B115" s="323"/>
      <c r="C115" s="298" t="s">
        <v>35</v>
      </c>
      <c r="D115" s="298"/>
      <c r="E115" s="298"/>
      <c r="F115" s="321" t="s">
        <v>1715</v>
      </c>
      <c r="G115" s="298"/>
      <c r="H115" s="298" t="s">
        <v>1759</v>
      </c>
      <c r="I115" s="298" t="s">
        <v>1750</v>
      </c>
      <c r="J115" s="298"/>
      <c r="K115" s="312"/>
    </row>
    <row r="116" s="1" customFormat="1" ht="15" customHeight="1">
      <c r="B116" s="323"/>
      <c r="C116" s="298" t="s">
        <v>45</v>
      </c>
      <c r="D116" s="298"/>
      <c r="E116" s="298"/>
      <c r="F116" s="321" t="s">
        <v>1715</v>
      </c>
      <c r="G116" s="298"/>
      <c r="H116" s="298" t="s">
        <v>1760</v>
      </c>
      <c r="I116" s="298" t="s">
        <v>1750</v>
      </c>
      <c r="J116" s="298"/>
      <c r="K116" s="312"/>
    </row>
    <row r="117" s="1" customFormat="1" ht="15" customHeight="1">
      <c r="B117" s="323"/>
      <c r="C117" s="298" t="s">
        <v>54</v>
      </c>
      <c r="D117" s="298"/>
      <c r="E117" s="298"/>
      <c r="F117" s="321" t="s">
        <v>1715</v>
      </c>
      <c r="G117" s="298"/>
      <c r="H117" s="298" t="s">
        <v>1761</v>
      </c>
      <c r="I117" s="298" t="s">
        <v>1762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1763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1709</v>
      </c>
      <c r="D123" s="313"/>
      <c r="E123" s="313"/>
      <c r="F123" s="313" t="s">
        <v>1710</v>
      </c>
      <c r="G123" s="314"/>
      <c r="H123" s="313" t="s">
        <v>51</v>
      </c>
      <c r="I123" s="313" t="s">
        <v>54</v>
      </c>
      <c r="J123" s="313" t="s">
        <v>1711</v>
      </c>
      <c r="K123" s="342"/>
    </row>
    <row r="124" s="1" customFormat="1" ht="17.25" customHeight="1">
      <c r="B124" s="341"/>
      <c r="C124" s="315" t="s">
        <v>1712</v>
      </c>
      <c r="D124" s="315"/>
      <c r="E124" s="315"/>
      <c r="F124" s="316" t="s">
        <v>1713</v>
      </c>
      <c r="G124" s="317"/>
      <c r="H124" s="315"/>
      <c r="I124" s="315"/>
      <c r="J124" s="315" t="s">
        <v>1714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1718</v>
      </c>
      <c r="D126" s="320"/>
      <c r="E126" s="320"/>
      <c r="F126" s="321" t="s">
        <v>1715</v>
      </c>
      <c r="G126" s="298"/>
      <c r="H126" s="298" t="s">
        <v>1755</v>
      </c>
      <c r="I126" s="298" t="s">
        <v>1717</v>
      </c>
      <c r="J126" s="298">
        <v>120</v>
      </c>
      <c r="K126" s="346"/>
    </row>
    <row r="127" s="1" customFormat="1" ht="15" customHeight="1">
      <c r="B127" s="343"/>
      <c r="C127" s="298" t="s">
        <v>1764</v>
      </c>
      <c r="D127" s="298"/>
      <c r="E127" s="298"/>
      <c r="F127" s="321" t="s">
        <v>1715</v>
      </c>
      <c r="G127" s="298"/>
      <c r="H127" s="298" t="s">
        <v>1765</v>
      </c>
      <c r="I127" s="298" t="s">
        <v>1717</v>
      </c>
      <c r="J127" s="298" t="s">
        <v>1766</v>
      </c>
      <c r="K127" s="346"/>
    </row>
    <row r="128" s="1" customFormat="1" ht="15" customHeight="1">
      <c r="B128" s="343"/>
      <c r="C128" s="298" t="s">
        <v>1663</v>
      </c>
      <c r="D128" s="298"/>
      <c r="E128" s="298"/>
      <c r="F128" s="321" t="s">
        <v>1715</v>
      </c>
      <c r="G128" s="298"/>
      <c r="H128" s="298" t="s">
        <v>1767</v>
      </c>
      <c r="I128" s="298" t="s">
        <v>1717</v>
      </c>
      <c r="J128" s="298" t="s">
        <v>1766</v>
      </c>
      <c r="K128" s="346"/>
    </row>
    <row r="129" s="1" customFormat="1" ht="15" customHeight="1">
      <c r="B129" s="343"/>
      <c r="C129" s="298" t="s">
        <v>1726</v>
      </c>
      <c r="D129" s="298"/>
      <c r="E129" s="298"/>
      <c r="F129" s="321" t="s">
        <v>1721</v>
      </c>
      <c r="G129" s="298"/>
      <c r="H129" s="298" t="s">
        <v>1727</v>
      </c>
      <c r="I129" s="298" t="s">
        <v>1717</v>
      </c>
      <c r="J129" s="298">
        <v>15</v>
      </c>
      <c r="K129" s="346"/>
    </row>
    <row r="130" s="1" customFormat="1" ht="15" customHeight="1">
      <c r="B130" s="343"/>
      <c r="C130" s="324" t="s">
        <v>1728</v>
      </c>
      <c r="D130" s="324"/>
      <c r="E130" s="324"/>
      <c r="F130" s="325" t="s">
        <v>1721</v>
      </c>
      <c r="G130" s="324"/>
      <c r="H130" s="324" t="s">
        <v>1729</v>
      </c>
      <c r="I130" s="324" t="s">
        <v>1717</v>
      </c>
      <c r="J130" s="324">
        <v>15</v>
      </c>
      <c r="K130" s="346"/>
    </row>
    <row r="131" s="1" customFormat="1" ht="15" customHeight="1">
      <c r="B131" s="343"/>
      <c r="C131" s="324" t="s">
        <v>1730</v>
      </c>
      <c r="D131" s="324"/>
      <c r="E131" s="324"/>
      <c r="F131" s="325" t="s">
        <v>1721</v>
      </c>
      <c r="G131" s="324"/>
      <c r="H131" s="324" t="s">
        <v>1731</v>
      </c>
      <c r="I131" s="324" t="s">
        <v>1717</v>
      </c>
      <c r="J131" s="324">
        <v>20</v>
      </c>
      <c r="K131" s="346"/>
    </row>
    <row r="132" s="1" customFormat="1" ht="15" customHeight="1">
      <c r="B132" s="343"/>
      <c r="C132" s="324" t="s">
        <v>1732</v>
      </c>
      <c r="D132" s="324"/>
      <c r="E132" s="324"/>
      <c r="F132" s="325" t="s">
        <v>1721</v>
      </c>
      <c r="G132" s="324"/>
      <c r="H132" s="324" t="s">
        <v>1733</v>
      </c>
      <c r="I132" s="324" t="s">
        <v>1717</v>
      </c>
      <c r="J132" s="324">
        <v>20</v>
      </c>
      <c r="K132" s="346"/>
    </row>
    <row r="133" s="1" customFormat="1" ht="15" customHeight="1">
      <c r="B133" s="343"/>
      <c r="C133" s="298" t="s">
        <v>1720</v>
      </c>
      <c r="D133" s="298"/>
      <c r="E133" s="298"/>
      <c r="F133" s="321" t="s">
        <v>1721</v>
      </c>
      <c r="G133" s="298"/>
      <c r="H133" s="298" t="s">
        <v>1755</v>
      </c>
      <c r="I133" s="298" t="s">
        <v>1717</v>
      </c>
      <c r="J133" s="298">
        <v>50</v>
      </c>
      <c r="K133" s="346"/>
    </row>
    <row r="134" s="1" customFormat="1" ht="15" customHeight="1">
      <c r="B134" s="343"/>
      <c r="C134" s="298" t="s">
        <v>1734</v>
      </c>
      <c r="D134" s="298"/>
      <c r="E134" s="298"/>
      <c r="F134" s="321" t="s">
        <v>1721</v>
      </c>
      <c r="G134" s="298"/>
      <c r="H134" s="298" t="s">
        <v>1755</v>
      </c>
      <c r="I134" s="298" t="s">
        <v>1717</v>
      </c>
      <c r="J134" s="298">
        <v>50</v>
      </c>
      <c r="K134" s="346"/>
    </row>
    <row r="135" s="1" customFormat="1" ht="15" customHeight="1">
      <c r="B135" s="343"/>
      <c r="C135" s="298" t="s">
        <v>1740</v>
      </c>
      <c r="D135" s="298"/>
      <c r="E135" s="298"/>
      <c r="F135" s="321" t="s">
        <v>1721</v>
      </c>
      <c r="G135" s="298"/>
      <c r="H135" s="298" t="s">
        <v>1755</v>
      </c>
      <c r="I135" s="298" t="s">
        <v>1717</v>
      </c>
      <c r="J135" s="298">
        <v>50</v>
      </c>
      <c r="K135" s="346"/>
    </row>
    <row r="136" s="1" customFormat="1" ht="15" customHeight="1">
      <c r="B136" s="343"/>
      <c r="C136" s="298" t="s">
        <v>1742</v>
      </c>
      <c r="D136" s="298"/>
      <c r="E136" s="298"/>
      <c r="F136" s="321" t="s">
        <v>1721</v>
      </c>
      <c r="G136" s="298"/>
      <c r="H136" s="298" t="s">
        <v>1755</v>
      </c>
      <c r="I136" s="298" t="s">
        <v>1717</v>
      </c>
      <c r="J136" s="298">
        <v>50</v>
      </c>
      <c r="K136" s="346"/>
    </row>
    <row r="137" s="1" customFormat="1" ht="15" customHeight="1">
      <c r="B137" s="343"/>
      <c r="C137" s="298" t="s">
        <v>1743</v>
      </c>
      <c r="D137" s="298"/>
      <c r="E137" s="298"/>
      <c r="F137" s="321" t="s">
        <v>1721</v>
      </c>
      <c r="G137" s="298"/>
      <c r="H137" s="298" t="s">
        <v>1768</v>
      </c>
      <c r="I137" s="298" t="s">
        <v>1717</v>
      </c>
      <c r="J137" s="298">
        <v>255</v>
      </c>
      <c r="K137" s="346"/>
    </row>
    <row r="138" s="1" customFormat="1" ht="15" customHeight="1">
      <c r="B138" s="343"/>
      <c r="C138" s="298" t="s">
        <v>1745</v>
      </c>
      <c r="D138" s="298"/>
      <c r="E138" s="298"/>
      <c r="F138" s="321" t="s">
        <v>1715</v>
      </c>
      <c r="G138" s="298"/>
      <c r="H138" s="298" t="s">
        <v>1769</v>
      </c>
      <c r="I138" s="298" t="s">
        <v>1747</v>
      </c>
      <c r="J138" s="298"/>
      <c r="K138" s="346"/>
    </row>
    <row r="139" s="1" customFormat="1" ht="15" customHeight="1">
      <c r="B139" s="343"/>
      <c r="C139" s="298" t="s">
        <v>1748</v>
      </c>
      <c r="D139" s="298"/>
      <c r="E139" s="298"/>
      <c r="F139" s="321" t="s">
        <v>1715</v>
      </c>
      <c r="G139" s="298"/>
      <c r="H139" s="298" t="s">
        <v>1770</v>
      </c>
      <c r="I139" s="298" t="s">
        <v>1750</v>
      </c>
      <c r="J139" s="298"/>
      <c r="K139" s="346"/>
    </row>
    <row r="140" s="1" customFormat="1" ht="15" customHeight="1">
      <c r="B140" s="343"/>
      <c r="C140" s="298" t="s">
        <v>1751</v>
      </c>
      <c r="D140" s="298"/>
      <c r="E140" s="298"/>
      <c r="F140" s="321" t="s">
        <v>1715</v>
      </c>
      <c r="G140" s="298"/>
      <c r="H140" s="298" t="s">
        <v>1751</v>
      </c>
      <c r="I140" s="298" t="s">
        <v>1750</v>
      </c>
      <c r="J140" s="298"/>
      <c r="K140" s="346"/>
    </row>
    <row r="141" s="1" customFormat="1" ht="15" customHeight="1">
      <c r="B141" s="343"/>
      <c r="C141" s="298" t="s">
        <v>35</v>
      </c>
      <c r="D141" s="298"/>
      <c r="E141" s="298"/>
      <c r="F141" s="321" t="s">
        <v>1715</v>
      </c>
      <c r="G141" s="298"/>
      <c r="H141" s="298" t="s">
        <v>1771</v>
      </c>
      <c r="I141" s="298" t="s">
        <v>1750</v>
      </c>
      <c r="J141" s="298"/>
      <c r="K141" s="346"/>
    </row>
    <row r="142" s="1" customFormat="1" ht="15" customHeight="1">
      <c r="B142" s="343"/>
      <c r="C142" s="298" t="s">
        <v>1772</v>
      </c>
      <c r="D142" s="298"/>
      <c r="E142" s="298"/>
      <c r="F142" s="321" t="s">
        <v>1715</v>
      </c>
      <c r="G142" s="298"/>
      <c r="H142" s="298" t="s">
        <v>1773</v>
      </c>
      <c r="I142" s="298" t="s">
        <v>1750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1774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1709</v>
      </c>
      <c r="D148" s="313"/>
      <c r="E148" s="313"/>
      <c r="F148" s="313" t="s">
        <v>1710</v>
      </c>
      <c r="G148" s="314"/>
      <c r="H148" s="313" t="s">
        <v>51</v>
      </c>
      <c r="I148" s="313" t="s">
        <v>54</v>
      </c>
      <c r="J148" s="313" t="s">
        <v>1711</v>
      </c>
      <c r="K148" s="312"/>
    </row>
    <row r="149" s="1" customFormat="1" ht="17.25" customHeight="1">
      <c r="B149" s="310"/>
      <c r="C149" s="315" t="s">
        <v>1712</v>
      </c>
      <c r="D149" s="315"/>
      <c r="E149" s="315"/>
      <c r="F149" s="316" t="s">
        <v>1713</v>
      </c>
      <c r="G149" s="317"/>
      <c r="H149" s="315"/>
      <c r="I149" s="315"/>
      <c r="J149" s="315" t="s">
        <v>1714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1718</v>
      </c>
      <c r="D151" s="298"/>
      <c r="E151" s="298"/>
      <c r="F151" s="351" t="s">
        <v>1715</v>
      </c>
      <c r="G151" s="298"/>
      <c r="H151" s="350" t="s">
        <v>1755</v>
      </c>
      <c r="I151" s="350" t="s">
        <v>1717</v>
      </c>
      <c r="J151" s="350">
        <v>120</v>
      </c>
      <c r="K151" s="346"/>
    </row>
    <row r="152" s="1" customFormat="1" ht="15" customHeight="1">
      <c r="B152" s="323"/>
      <c r="C152" s="350" t="s">
        <v>1764</v>
      </c>
      <c r="D152" s="298"/>
      <c r="E152" s="298"/>
      <c r="F152" s="351" t="s">
        <v>1715</v>
      </c>
      <c r="G152" s="298"/>
      <c r="H152" s="350" t="s">
        <v>1775</v>
      </c>
      <c r="I152" s="350" t="s">
        <v>1717</v>
      </c>
      <c r="J152" s="350" t="s">
        <v>1766</v>
      </c>
      <c r="K152" s="346"/>
    </row>
    <row r="153" s="1" customFormat="1" ht="15" customHeight="1">
      <c r="B153" s="323"/>
      <c r="C153" s="350" t="s">
        <v>1663</v>
      </c>
      <c r="D153" s="298"/>
      <c r="E153" s="298"/>
      <c r="F153" s="351" t="s">
        <v>1715</v>
      </c>
      <c r="G153" s="298"/>
      <c r="H153" s="350" t="s">
        <v>1776</v>
      </c>
      <c r="I153" s="350" t="s">
        <v>1717</v>
      </c>
      <c r="J153" s="350" t="s">
        <v>1766</v>
      </c>
      <c r="K153" s="346"/>
    </row>
    <row r="154" s="1" customFormat="1" ht="15" customHeight="1">
      <c r="B154" s="323"/>
      <c r="C154" s="350" t="s">
        <v>1720</v>
      </c>
      <c r="D154" s="298"/>
      <c r="E154" s="298"/>
      <c r="F154" s="351" t="s">
        <v>1721</v>
      </c>
      <c r="G154" s="298"/>
      <c r="H154" s="350" t="s">
        <v>1755</v>
      </c>
      <c r="I154" s="350" t="s">
        <v>1717</v>
      </c>
      <c r="J154" s="350">
        <v>50</v>
      </c>
      <c r="K154" s="346"/>
    </row>
    <row r="155" s="1" customFormat="1" ht="15" customHeight="1">
      <c r="B155" s="323"/>
      <c r="C155" s="350" t="s">
        <v>1723</v>
      </c>
      <c r="D155" s="298"/>
      <c r="E155" s="298"/>
      <c r="F155" s="351" t="s">
        <v>1715</v>
      </c>
      <c r="G155" s="298"/>
      <c r="H155" s="350" t="s">
        <v>1755</v>
      </c>
      <c r="I155" s="350" t="s">
        <v>1725</v>
      </c>
      <c r="J155" s="350"/>
      <c r="K155" s="346"/>
    </row>
    <row r="156" s="1" customFormat="1" ht="15" customHeight="1">
      <c r="B156" s="323"/>
      <c r="C156" s="350" t="s">
        <v>1734</v>
      </c>
      <c r="D156" s="298"/>
      <c r="E156" s="298"/>
      <c r="F156" s="351" t="s">
        <v>1721</v>
      </c>
      <c r="G156" s="298"/>
      <c r="H156" s="350" t="s">
        <v>1755</v>
      </c>
      <c r="I156" s="350" t="s">
        <v>1717</v>
      </c>
      <c r="J156" s="350">
        <v>50</v>
      </c>
      <c r="K156" s="346"/>
    </row>
    <row r="157" s="1" customFormat="1" ht="15" customHeight="1">
      <c r="B157" s="323"/>
      <c r="C157" s="350" t="s">
        <v>1742</v>
      </c>
      <c r="D157" s="298"/>
      <c r="E157" s="298"/>
      <c r="F157" s="351" t="s">
        <v>1721</v>
      </c>
      <c r="G157" s="298"/>
      <c r="H157" s="350" t="s">
        <v>1755</v>
      </c>
      <c r="I157" s="350" t="s">
        <v>1717</v>
      </c>
      <c r="J157" s="350">
        <v>50</v>
      </c>
      <c r="K157" s="346"/>
    </row>
    <row r="158" s="1" customFormat="1" ht="15" customHeight="1">
      <c r="B158" s="323"/>
      <c r="C158" s="350" t="s">
        <v>1740</v>
      </c>
      <c r="D158" s="298"/>
      <c r="E158" s="298"/>
      <c r="F158" s="351" t="s">
        <v>1721</v>
      </c>
      <c r="G158" s="298"/>
      <c r="H158" s="350" t="s">
        <v>1755</v>
      </c>
      <c r="I158" s="350" t="s">
        <v>1717</v>
      </c>
      <c r="J158" s="350">
        <v>50</v>
      </c>
      <c r="K158" s="346"/>
    </row>
    <row r="159" s="1" customFormat="1" ht="15" customHeight="1">
      <c r="B159" s="323"/>
      <c r="C159" s="350" t="s">
        <v>91</v>
      </c>
      <c r="D159" s="298"/>
      <c r="E159" s="298"/>
      <c r="F159" s="351" t="s">
        <v>1715</v>
      </c>
      <c r="G159" s="298"/>
      <c r="H159" s="350" t="s">
        <v>1777</v>
      </c>
      <c r="I159" s="350" t="s">
        <v>1717</v>
      </c>
      <c r="J159" s="350" t="s">
        <v>1778</v>
      </c>
      <c r="K159" s="346"/>
    </row>
    <row r="160" s="1" customFormat="1" ht="15" customHeight="1">
      <c r="B160" s="323"/>
      <c r="C160" s="350" t="s">
        <v>1779</v>
      </c>
      <c r="D160" s="298"/>
      <c r="E160" s="298"/>
      <c r="F160" s="351" t="s">
        <v>1715</v>
      </c>
      <c r="G160" s="298"/>
      <c r="H160" s="350" t="s">
        <v>1780</v>
      </c>
      <c r="I160" s="350" t="s">
        <v>1750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1781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1709</v>
      </c>
      <c r="D166" s="313"/>
      <c r="E166" s="313"/>
      <c r="F166" s="313" t="s">
        <v>1710</v>
      </c>
      <c r="G166" s="355"/>
      <c r="H166" s="356" t="s">
        <v>51</v>
      </c>
      <c r="I166" s="356" t="s">
        <v>54</v>
      </c>
      <c r="J166" s="313" t="s">
        <v>1711</v>
      </c>
      <c r="K166" s="290"/>
    </row>
    <row r="167" s="1" customFormat="1" ht="17.25" customHeight="1">
      <c r="B167" s="291"/>
      <c r="C167" s="315" t="s">
        <v>1712</v>
      </c>
      <c r="D167" s="315"/>
      <c r="E167" s="315"/>
      <c r="F167" s="316" t="s">
        <v>1713</v>
      </c>
      <c r="G167" s="357"/>
      <c r="H167" s="358"/>
      <c r="I167" s="358"/>
      <c r="J167" s="315" t="s">
        <v>1714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1718</v>
      </c>
      <c r="D169" s="298"/>
      <c r="E169" s="298"/>
      <c r="F169" s="321" t="s">
        <v>1715</v>
      </c>
      <c r="G169" s="298"/>
      <c r="H169" s="298" t="s">
        <v>1755</v>
      </c>
      <c r="I169" s="298" t="s">
        <v>1717</v>
      </c>
      <c r="J169" s="298">
        <v>120</v>
      </c>
      <c r="K169" s="346"/>
    </row>
    <row r="170" s="1" customFormat="1" ht="15" customHeight="1">
      <c r="B170" s="323"/>
      <c r="C170" s="298" t="s">
        <v>1764</v>
      </c>
      <c r="D170" s="298"/>
      <c r="E170" s="298"/>
      <c r="F170" s="321" t="s">
        <v>1715</v>
      </c>
      <c r="G170" s="298"/>
      <c r="H170" s="298" t="s">
        <v>1765</v>
      </c>
      <c r="I170" s="298" t="s">
        <v>1717</v>
      </c>
      <c r="J170" s="298" t="s">
        <v>1766</v>
      </c>
      <c r="K170" s="346"/>
    </row>
    <row r="171" s="1" customFormat="1" ht="15" customHeight="1">
      <c r="B171" s="323"/>
      <c r="C171" s="298" t="s">
        <v>1663</v>
      </c>
      <c r="D171" s="298"/>
      <c r="E171" s="298"/>
      <c r="F171" s="321" t="s">
        <v>1715</v>
      </c>
      <c r="G171" s="298"/>
      <c r="H171" s="298" t="s">
        <v>1782</v>
      </c>
      <c r="I171" s="298" t="s">
        <v>1717</v>
      </c>
      <c r="J171" s="298" t="s">
        <v>1766</v>
      </c>
      <c r="K171" s="346"/>
    </row>
    <row r="172" s="1" customFormat="1" ht="15" customHeight="1">
      <c r="B172" s="323"/>
      <c r="C172" s="298" t="s">
        <v>1720</v>
      </c>
      <c r="D172" s="298"/>
      <c r="E172" s="298"/>
      <c r="F172" s="321" t="s">
        <v>1721</v>
      </c>
      <c r="G172" s="298"/>
      <c r="H172" s="298" t="s">
        <v>1782</v>
      </c>
      <c r="I172" s="298" t="s">
        <v>1717</v>
      </c>
      <c r="J172" s="298">
        <v>50</v>
      </c>
      <c r="K172" s="346"/>
    </row>
    <row r="173" s="1" customFormat="1" ht="15" customHeight="1">
      <c r="B173" s="323"/>
      <c r="C173" s="298" t="s">
        <v>1723</v>
      </c>
      <c r="D173" s="298"/>
      <c r="E173" s="298"/>
      <c r="F173" s="321" t="s">
        <v>1715</v>
      </c>
      <c r="G173" s="298"/>
      <c r="H173" s="298" t="s">
        <v>1782</v>
      </c>
      <c r="I173" s="298" t="s">
        <v>1725</v>
      </c>
      <c r="J173" s="298"/>
      <c r="K173" s="346"/>
    </row>
    <row r="174" s="1" customFormat="1" ht="15" customHeight="1">
      <c r="B174" s="323"/>
      <c r="C174" s="298" t="s">
        <v>1734</v>
      </c>
      <c r="D174" s="298"/>
      <c r="E174" s="298"/>
      <c r="F174" s="321" t="s">
        <v>1721</v>
      </c>
      <c r="G174" s="298"/>
      <c r="H174" s="298" t="s">
        <v>1782</v>
      </c>
      <c r="I174" s="298" t="s">
        <v>1717</v>
      </c>
      <c r="J174" s="298">
        <v>50</v>
      </c>
      <c r="K174" s="346"/>
    </row>
    <row r="175" s="1" customFormat="1" ht="15" customHeight="1">
      <c r="B175" s="323"/>
      <c r="C175" s="298" t="s">
        <v>1742</v>
      </c>
      <c r="D175" s="298"/>
      <c r="E175" s="298"/>
      <c r="F175" s="321" t="s">
        <v>1721</v>
      </c>
      <c r="G175" s="298"/>
      <c r="H175" s="298" t="s">
        <v>1782</v>
      </c>
      <c r="I175" s="298" t="s">
        <v>1717</v>
      </c>
      <c r="J175" s="298">
        <v>50</v>
      </c>
      <c r="K175" s="346"/>
    </row>
    <row r="176" s="1" customFormat="1" ht="15" customHeight="1">
      <c r="B176" s="323"/>
      <c r="C176" s="298" t="s">
        <v>1740</v>
      </c>
      <c r="D176" s="298"/>
      <c r="E176" s="298"/>
      <c r="F176" s="321" t="s">
        <v>1721</v>
      </c>
      <c r="G176" s="298"/>
      <c r="H176" s="298" t="s">
        <v>1782</v>
      </c>
      <c r="I176" s="298" t="s">
        <v>1717</v>
      </c>
      <c r="J176" s="298">
        <v>50</v>
      </c>
      <c r="K176" s="346"/>
    </row>
    <row r="177" s="1" customFormat="1" ht="15" customHeight="1">
      <c r="B177" s="323"/>
      <c r="C177" s="298" t="s">
        <v>101</v>
      </c>
      <c r="D177" s="298"/>
      <c r="E177" s="298"/>
      <c r="F177" s="321" t="s">
        <v>1715</v>
      </c>
      <c r="G177" s="298"/>
      <c r="H177" s="298" t="s">
        <v>1783</v>
      </c>
      <c r="I177" s="298" t="s">
        <v>1784</v>
      </c>
      <c r="J177" s="298"/>
      <c r="K177" s="346"/>
    </row>
    <row r="178" s="1" customFormat="1" ht="15" customHeight="1">
      <c r="B178" s="323"/>
      <c r="C178" s="298" t="s">
        <v>54</v>
      </c>
      <c r="D178" s="298"/>
      <c r="E178" s="298"/>
      <c r="F178" s="321" t="s">
        <v>1715</v>
      </c>
      <c r="G178" s="298"/>
      <c r="H178" s="298" t="s">
        <v>1785</v>
      </c>
      <c r="I178" s="298" t="s">
        <v>1786</v>
      </c>
      <c r="J178" s="298">
        <v>1</v>
      </c>
      <c r="K178" s="346"/>
    </row>
    <row r="179" s="1" customFormat="1" ht="15" customHeight="1">
      <c r="B179" s="323"/>
      <c r="C179" s="298" t="s">
        <v>50</v>
      </c>
      <c r="D179" s="298"/>
      <c r="E179" s="298"/>
      <c r="F179" s="321" t="s">
        <v>1715</v>
      </c>
      <c r="G179" s="298"/>
      <c r="H179" s="298" t="s">
        <v>1787</v>
      </c>
      <c r="I179" s="298" t="s">
        <v>1717</v>
      </c>
      <c r="J179" s="298">
        <v>20</v>
      </c>
      <c r="K179" s="346"/>
    </row>
    <row r="180" s="1" customFormat="1" ht="15" customHeight="1">
      <c r="B180" s="323"/>
      <c r="C180" s="298" t="s">
        <v>51</v>
      </c>
      <c r="D180" s="298"/>
      <c r="E180" s="298"/>
      <c r="F180" s="321" t="s">
        <v>1715</v>
      </c>
      <c r="G180" s="298"/>
      <c r="H180" s="298" t="s">
        <v>1788</v>
      </c>
      <c r="I180" s="298" t="s">
        <v>1717</v>
      </c>
      <c r="J180" s="298">
        <v>255</v>
      </c>
      <c r="K180" s="346"/>
    </row>
    <row r="181" s="1" customFormat="1" ht="15" customHeight="1">
      <c r="B181" s="323"/>
      <c r="C181" s="298" t="s">
        <v>102</v>
      </c>
      <c r="D181" s="298"/>
      <c r="E181" s="298"/>
      <c r="F181" s="321" t="s">
        <v>1715</v>
      </c>
      <c r="G181" s="298"/>
      <c r="H181" s="298" t="s">
        <v>1679</v>
      </c>
      <c r="I181" s="298" t="s">
        <v>1717</v>
      </c>
      <c r="J181" s="298">
        <v>10</v>
      </c>
      <c r="K181" s="346"/>
    </row>
    <row r="182" s="1" customFormat="1" ht="15" customHeight="1">
      <c r="B182" s="323"/>
      <c r="C182" s="298" t="s">
        <v>103</v>
      </c>
      <c r="D182" s="298"/>
      <c r="E182" s="298"/>
      <c r="F182" s="321" t="s">
        <v>1715</v>
      </c>
      <c r="G182" s="298"/>
      <c r="H182" s="298" t="s">
        <v>1789</v>
      </c>
      <c r="I182" s="298" t="s">
        <v>1750</v>
      </c>
      <c r="J182" s="298"/>
      <c r="K182" s="346"/>
    </row>
    <row r="183" s="1" customFormat="1" ht="15" customHeight="1">
      <c r="B183" s="323"/>
      <c r="C183" s="298" t="s">
        <v>1790</v>
      </c>
      <c r="D183" s="298"/>
      <c r="E183" s="298"/>
      <c r="F183" s="321" t="s">
        <v>1715</v>
      </c>
      <c r="G183" s="298"/>
      <c r="H183" s="298" t="s">
        <v>1791</v>
      </c>
      <c r="I183" s="298" t="s">
        <v>1750</v>
      </c>
      <c r="J183" s="298"/>
      <c r="K183" s="346"/>
    </row>
    <row r="184" s="1" customFormat="1" ht="15" customHeight="1">
      <c r="B184" s="323"/>
      <c r="C184" s="298" t="s">
        <v>1779</v>
      </c>
      <c r="D184" s="298"/>
      <c r="E184" s="298"/>
      <c r="F184" s="321" t="s">
        <v>1715</v>
      </c>
      <c r="G184" s="298"/>
      <c r="H184" s="298" t="s">
        <v>1792</v>
      </c>
      <c r="I184" s="298" t="s">
        <v>1750</v>
      </c>
      <c r="J184" s="298"/>
      <c r="K184" s="346"/>
    </row>
    <row r="185" s="1" customFormat="1" ht="15" customHeight="1">
      <c r="B185" s="323"/>
      <c r="C185" s="298" t="s">
        <v>105</v>
      </c>
      <c r="D185" s="298"/>
      <c r="E185" s="298"/>
      <c r="F185" s="321" t="s">
        <v>1721</v>
      </c>
      <c r="G185" s="298"/>
      <c r="H185" s="298" t="s">
        <v>1793</v>
      </c>
      <c r="I185" s="298" t="s">
        <v>1717</v>
      </c>
      <c r="J185" s="298">
        <v>50</v>
      </c>
      <c r="K185" s="346"/>
    </row>
    <row r="186" s="1" customFormat="1" ht="15" customHeight="1">
      <c r="B186" s="323"/>
      <c r="C186" s="298" t="s">
        <v>1794</v>
      </c>
      <c r="D186" s="298"/>
      <c r="E186" s="298"/>
      <c r="F186" s="321" t="s">
        <v>1721</v>
      </c>
      <c r="G186" s="298"/>
      <c r="H186" s="298" t="s">
        <v>1795</v>
      </c>
      <c r="I186" s="298" t="s">
        <v>1796</v>
      </c>
      <c r="J186" s="298"/>
      <c r="K186" s="346"/>
    </row>
    <row r="187" s="1" customFormat="1" ht="15" customHeight="1">
      <c r="B187" s="323"/>
      <c r="C187" s="298" t="s">
        <v>1797</v>
      </c>
      <c r="D187" s="298"/>
      <c r="E187" s="298"/>
      <c r="F187" s="321" t="s">
        <v>1721</v>
      </c>
      <c r="G187" s="298"/>
      <c r="H187" s="298" t="s">
        <v>1798</v>
      </c>
      <c r="I187" s="298" t="s">
        <v>1796</v>
      </c>
      <c r="J187" s="298"/>
      <c r="K187" s="346"/>
    </row>
    <row r="188" s="1" customFormat="1" ht="15" customHeight="1">
      <c r="B188" s="323"/>
      <c r="C188" s="298" t="s">
        <v>1799</v>
      </c>
      <c r="D188" s="298"/>
      <c r="E188" s="298"/>
      <c r="F188" s="321" t="s">
        <v>1721</v>
      </c>
      <c r="G188" s="298"/>
      <c r="H188" s="298" t="s">
        <v>1800</v>
      </c>
      <c r="I188" s="298" t="s">
        <v>1796</v>
      </c>
      <c r="J188" s="298"/>
      <c r="K188" s="346"/>
    </row>
    <row r="189" s="1" customFormat="1" ht="15" customHeight="1">
      <c r="B189" s="323"/>
      <c r="C189" s="359" t="s">
        <v>1801</v>
      </c>
      <c r="D189" s="298"/>
      <c r="E189" s="298"/>
      <c r="F189" s="321" t="s">
        <v>1721</v>
      </c>
      <c r="G189" s="298"/>
      <c r="H189" s="298" t="s">
        <v>1802</v>
      </c>
      <c r="I189" s="298" t="s">
        <v>1803</v>
      </c>
      <c r="J189" s="360" t="s">
        <v>1804</v>
      </c>
      <c r="K189" s="346"/>
    </row>
    <row r="190" s="18" customFormat="1" ht="15" customHeight="1">
      <c r="B190" s="361"/>
      <c r="C190" s="362" t="s">
        <v>1805</v>
      </c>
      <c r="D190" s="363"/>
      <c r="E190" s="363"/>
      <c r="F190" s="364" t="s">
        <v>1721</v>
      </c>
      <c r="G190" s="363"/>
      <c r="H190" s="363" t="s">
        <v>1806</v>
      </c>
      <c r="I190" s="363" t="s">
        <v>1803</v>
      </c>
      <c r="J190" s="365" t="s">
        <v>1804</v>
      </c>
      <c r="K190" s="366"/>
    </row>
    <row r="191" s="1" customFormat="1" ht="15" customHeight="1">
      <c r="B191" s="323"/>
      <c r="C191" s="359" t="s">
        <v>39</v>
      </c>
      <c r="D191" s="298"/>
      <c r="E191" s="298"/>
      <c r="F191" s="321" t="s">
        <v>1715</v>
      </c>
      <c r="G191" s="298"/>
      <c r="H191" s="295" t="s">
        <v>1807</v>
      </c>
      <c r="I191" s="298" t="s">
        <v>1808</v>
      </c>
      <c r="J191" s="298"/>
      <c r="K191" s="346"/>
    </row>
    <row r="192" s="1" customFormat="1" ht="15" customHeight="1">
      <c r="B192" s="323"/>
      <c r="C192" s="359" t="s">
        <v>1809</v>
      </c>
      <c r="D192" s="298"/>
      <c r="E192" s="298"/>
      <c r="F192" s="321" t="s">
        <v>1715</v>
      </c>
      <c r="G192" s="298"/>
      <c r="H192" s="298" t="s">
        <v>1810</v>
      </c>
      <c r="I192" s="298" t="s">
        <v>1750</v>
      </c>
      <c r="J192" s="298"/>
      <c r="K192" s="346"/>
    </row>
    <row r="193" s="1" customFormat="1" ht="15" customHeight="1">
      <c r="B193" s="323"/>
      <c r="C193" s="359" t="s">
        <v>1811</v>
      </c>
      <c r="D193" s="298"/>
      <c r="E193" s="298"/>
      <c r="F193" s="321" t="s">
        <v>1715</v>
      </c>
      <c r="G193" s="298"/>
      <c r="H193" s="298" t="s">
        <v>1812</v>
      </c>
      <c r="I193" s="298" t="s">
        <v>1750</v>
      </c>
      <c r="J193" s="298"/>
      <c r="K193" s="346"/>
    </row>
    <row r="194" s="1" customFormat="1" ht="15" customHeight="1">
      <c r="B194" s="323"/>
      <c r="C194" s="359" t="s">
        <v>1813</v>
      </c>
      <c r="D194" s="298"/>
      <c r="E194" s="298"/>
      <c r="F194" s="321" t="s">
        <v>1721</v>
      </c>
      <c r="G194" s="298"/>
      <c r="H194" s="298" t="s">
        <v>1814</v>
      </c>
      <c r="I194" s="298" t="s">
        <v>1750</v>
      </c>
      <c r="J194" s="298"/>
      <c r="K194" s="346"/>
    </row>
    <row r="195" s="1" customFormat="1" ht="15" customHeight="1">
      <c r="B195" s="352"/>
      <c r="C195" s="367"/>
      <c r="D195" s="332"/>
      <c r="E195" s="332"/>
      <c r="F195" s="332"/>
      <c r="G195" s="332"/>
      <c r="H195" s="332"/>
      <c r="I195" s="332"/>
      <c r="J195" s="332"/>
      <c r="K195" s="353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34"/>
      <c r="C197" s="344"/>
      <c r="D197" s="344"/>
      <c r="E197" s="344"/>
      <c r="F197" s="354"/>
      <c r="G197" s="344"/>
      <c r="H197" s="344"/>
      <c r="I197" s="344"/>
      <c r="J197" s="344"/>
      <c r="K197" s="334"/>
    </row>
    <row r="198" s="1" customFormat="1" ht="18.75" customHeight="1">
      <c r="B198" s="306"/>
      <c r="C198" s="306"/>
      <c r="D198" s="306"/>
      <c r="E198" s="306"/>
      <c r="F198" s="306"/>
      <c r="G198" s="306"/>
      <c r="H198" s="306"/>
      <c r="I198" s="306"/>
      <c r="J198" s="306"/>
      <c r="K198" s="306"/>
    </row>
    <row r="199" s="1" customFormat="1" ht="13.5">
      <c r="B199" s="285"/>
      <c r="C199" s="286"/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1">
      <c r="B200" s="288"/>
      <c r="C200" s="289" t="s">
        <v>1815</v>
      </c>
      <c r="D200" s="289"/>
      <c r="E200" s="289"/>
      <c r="F200" s="289"/>
      <c r="G200" s="289"/>
      <c r="H200" s="289"/>
      <c r="I200" s="289"/>
      <c r="J200" s="289"/>
      <c r="K200" s="290"/>
    </row>
    <row r="201" s="1" customFormat="1" ht="25.5" customHeight="1">
      <c r="B201" s="288"/>
      <c r="C201" s="368" t="s">
        <v>1816</v>
      </c>
      <c r="D201" s="368"/>
      <c r="E201" s="368"/>
      <c r="F201" s="368" t="s">
        <v>1817</v>
      </c>
      <c r="G201" s="369"/>
      <c r="H201" s="368" t="s">
        <v>1818</v>
      </c>
      <c r="I201" s="368"/>
      <c r="J201" s="368"/>
      <c r="K201" s="290"/>
    </row>
    <row r="202" s="1" customFormat="1" ht="5.25" customHeight="1">
      <c r="B202" s="323"/>
      <c r="C202" s="318"/>
      <c r="D202" s="318"/>
      <c r="E202" s="318"/>
      <c r="F202" s="318"/>
      <c r="G202" s="344"/>
      <c r="H202" s="318"/>
      <c r="I202" s="318"/>
      <c r="J202" s="318"/>
      <c r="K202" s="346"/>
    </row>
    <row r="203" s="1" customFormat="1" ht="15" customHeight="1">
      <c r="B203" s="323"/>
      <c r="C203" s="298" t="s">
        <v>1808</v>
      </c>
      <c r="D203" s="298"/>
      <c r="E203" s="298"/>
      <c r="F203" s="321" t="s">
        <v>40</v>
      </c>
      <c r="G203" s="298"/>
      <c r="H203" s="298" t="s">
        <v>1819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41</v>
      </c>
      <c r="G204" s="298"/>
      <c r="H204" s="298" t="s">
        <v>1820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44</v>
      </c>
      <c r="G205" s="298"/>
      <c r="H205" s="298" t="s">
        <v>1821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42</v>
      </c>
      <c r="G206" s="298"/>
      <c r="H206" s="298" t="s">
        <v>1822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 t="s">
        <v>43</v>
      </c>
      <c r="G207" s="298"/>
      <c r="H207" s="298" t="s">
        <v>1823</v>
      </c>
      <c r="I207" s="298"/>
      <c r="J207" s="298"/>
      <c r="K207" s="346"/>
    </row>
    <row r="208" s="1" customFormat="1" ht="15" customHeight="1">
      <c r="B208" s="323"/>
      <c r="C208" s="298"/>
      <c r="D208" s="298"/>
      <c r="E208" s="298"/>
      <c r="F208" s="321"/>
      <c r="G208" s="298"/>
      <c r="H208" s="298"/>
      <c r="I208" s="298"/>
      <c r="J208" s="298"/>
      <c r="K208" s="346"/>
    </row>
    <row r="209" s="1" customFormat="1" ht="15" customHeight="1">
      <c r="B209" s="323"/>
      <c r="C209" s="298" t="s">
        <v>1762</v>
      </c>
      <c r="D209" s="298"/>
      <c r="E209" s="298"/>
      <c r="F209" s="321" t="s">
        <v>73</v>
      </c>
      <c r="G209" s="298"/>
      <c r="H209" s="298" t="s">
        <v>1824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1657</v>
      </c>
      <c r="G210" s="298"/>
      <c r="H210" s="298" t="s">
        <v>1658</v>
      </c>
      <c r="I210" s="298"/>
      <c r="J210" s="298"/>
      <c r="K210" s="346"/>
    </row>
    <row r="211" s="1" customFormat="1" ht="15" customHeight="1">
      <c r="B211" s="323"/>
      <c r="C211" s="298"/>
      <c r="D211" s="298"/>
      <c r="E211" s="298"/>
      <c r="F211" s="321" t="s">
        <v>1655</v>
      </c>
      <c r="G211" s="298"/>
      <c r="H211" s="298" t="s">
        <v>1825</v>
      </c>
      <c r="I211" s="298"/>
      <c r="J211" s="298"/>
      <c r="K211" s="346"/>
    </row>
    <row r="212" s="1" customFormat="1" ht="15" customHeight="1">
      <c r="B212" s="370"/>
      <c r="C212" s="298"/>
      <c r="D212" s="298"/>
      <c r="E212" s="298"/>
      <c r="F212" s="321" t="s">
        <v>1659</v>
      </c>
      <c r="G212" s="359"/>
      <c r="H212" s="350" t="s">
        <v>1660</v>
      </c>
      <c r="I212" s="350"/>
      <c r="J212" s="350"/>
      <c r="K212" s="371"/>
    </row>
    <row r="213" s="1" customFormat="1" ht="15" customHeight="1">
      <c r="B213" s="370"/>
      <c r="C213" s="298"/>
      <c r="D213" s="298"/>
      <c r="E213" s="298"/>
      <c r="F213" s="321" t="s">
        <v>1661</v>
      </c>
      <c r="G213" s="359"/>
      <c r="H213" s="350" t="s">
        <v>1826</v>
      </c>
      <c r="I213" s="350"/>
      <c r="J213" s="350"/>
      <c r="K213" s="371"/>
    </row>
    <row r="214" s="1" customFormat="1" ht="15" customHeight="1">
      <c r="B214" s="370"/>
      <c r="C214" s="298"/>
      <c r="D214" s="298"/>
      <c r="E214" s="298"/>
      <c r="F214" s="321"/>
      <c r="G214" s="359"/>
      <c r="H214" s="350"/>
      <c r="I214" s="350"/>
      <c r="J214" s="350"/>
      <c r="K214" s="371"/>
    </row>
    <row r="215" s="1" customFormat="1" ht="15" customHeight="1">
      <c r="B215" s="370"/>
      <c r="C215" s="298" t="s">
        <v>1786</v>
      </c>
      <c r="D215" s="298"/>
      <c r="E215" s="298"/>
      <c r="F215" s="321">
        <v>1</v>
      </c>
      <c r="G215" s="359"/>
      <c r="H215" s="350" t="s">
        <v>1827</v>
      </c>
      <c r="I215" s="350"/>
      <c r="J215" s="350"/>
      <c r="K215" s="371"/>
    </row>
    <row r="216" s="1" customFormat="1" ht="15" customHeight="1">
      <c r="B216" s="370"/>
      <c r="C216" s="298"/>
      <c r="D216" s="298"/>
      <c r="E216" s="298"/>
      <c r="F216" s="321">
        <v>2</v>
      </c>
      <c r="G216" s="359"/>
      <c r="H216" s="350" t="s">
        <v>1828</v>
      </c>
      <c r="I216" s="350"/>
      <c r="J216" s="350"/>
      <c r="K216" s="371"/>
    </row>
    <row r="217" s="1" customFormat="1" ht="15" customHeight="1">
      <c r="B217" s="370"/>
      <c r="C217" s="298"/>
      <c r="D217" s="298"/>
      <c r="E217" s="298"/>
      <c r="F217" s="321">
        <v>3</v>
      </c>
      <c r="G217" s="359"/>
      <c r="H217" s="350" t="s">
        <v>1829</v>
      </c>
      <c r="I217" s="350"/>
      <c r="J217" s="350"/>
      <c r="K217" s="371"/>
    </row>
    <row r="218" s="1" customFormat="1" ht="15" customHeight="1">
      <c r="B218" s="370"/>
      <c r="C218" s="298"/>
      <c r="D218" s="298"/>
      <c r="E218" s="298"/>
      <c r="F218" s="321">
        <v>4</v>
      </c>
      <c r="G218" s="359"/>
      <c r="H218" s="350" t="s">
        <v>1830</v>
      </c>
      <c r="I218" s="350"/>
      <c r="J218" s="350"/>
      <c r="K218" s="371"/>
    </row>
    <row r="219" s="1" customFormat="1" ht="12.75" customHeight="1">
      <c r="B219" s="372"/>
      <c r="C219" s="373"/>
      <c r="D219" s="373"/>
      <c r="E219" s="373"/>
      <c r="F219" s="373"/>
      <c r="G219" s="373"/>
      <c r="H219" s="373"/>
      <c r="I219" s="373"/>
      <c r="J219" s="373"/>
      <c r="K219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Fischerova Sona</dc:creator>
  <cp:lastModifiedBy>Fischerova Sona</cp:lastModifiedBy>
  <dcterms:created xsi:type="dcterms:W3CDTF">2024-04-23T19:41:29Z</dcterms:created>
  <dcterms:modified xsi:type="dcterms:W3CDTF">2024-04-23T19:42:14Z</dcterms:modified>
</cp:coreProperties>
</file>